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341" windowWidth="9165" windowHeight="7230" tabRatio="941" activeTab="5"/>
  </bookViews>
  <sheets>
    <sheet name="IncomeStmt" sheetId="1" r:id="rId1"/>
    <sheet name="BalSheet" sheetId="2" r:id="rId2"/>
    <sheet name="Equity" sheetId="3" r:id="rId3"/>
    <sheet name="Cashflow" sheetId="4" r:id="rId4"/>
    <sheet name="Notes" sheetId="5" r:id="rId5"/>
    <sheet name="AdditionalInfo" sheetId="6" r:id="rId6"/>
    <sheet name="KeyFinancial Info" sheetId="7" r:id="rId7"/>
  </sheets>
  <definedNames>
    <definedName name="_xlnm.Print_Area" localSheetId="5">'AdditionalInfo'!$A$1:$J$113</definedName>
    <definedName name="_xlnm.Print_Area" localSheetId="1">'BalSheet'!$A$1:$D$60</definedName>
    <definedName name="_xlnm.Print_Area" localSheetId="3">'Cashflow'!$A$1:$D$65</definedName>
    <definedName name="_xlnm.Print_Area" localSheetId="2">'Equity'!$A$1:$H$37</definedName>
    <definedName name="_xlnm.Print_Area" localSheetId="0">'IncomeStmt'!$A$1:$H$52</definedName>
    <definedName name="_xlnm.Print_Area" localSheetId="6">'KeyFinancial Info'!$A$1:$F$38</definedName>
    <definedName name="_xlnm.Print_Area" localSheetId="4">'Notes'!$A$1:$G$59</definedName>
  </definedNames>
  <calcPr fullCalcOnLoad="1"/>
</workbook>
</file>

<file path=xl/sharedStrings.xml><?xml version="1.0" encoding="utf-8"?>
<sst xmlns="http://schemas.openxmlformats.org/spreadsheetml/2006/main" count="375" uniqueCount="258">
  <si>
    <t>KUANTAN FLOUR MILLS BERHAD</t>
  </si>
  <si>
    <t>(Company No.: 119598-P)</t>
  </si>
  <si>
    <t>The figures have not been audited.</t>
  </si>
  <si>
    <t>CONDENSED CONSOLIDATED INCOME STATEMENTS</t>
  </si>
  <si>
    <t>RM' 000</t>
  </si>
  <si>
    <t>Revenue</t>
  </si>
  <si>
    <t>Finance costs</t>
  </si>
  <si>
    <t xml:space="preserve"> </t>
  </si>
  <si>
    <t>Taxation</t>
  </si>
  <si>
    <t>(Company No. 119598-P)</t>
  </si>
  <si>
    <t>CONDENSED CONSOLIDATED BALANCE SHEET</t>
  </si>
  <si>
    <t>Property, plant and equipment</t>
  </si>
  <si>
    <t xml:space="preserve">Share </t>
  </si>
  <si>
    <t>Capital</t>
  </si>
  <si>
    <t>Distributable</t>
  </si>
  <si>
    <t>Total</t>
  </si>
  <si>
    <t>Quoted Securities</t>
  </si>
  <si>
    <t>There were no changes in the composition of the Group during the financial period under review.</t>
  </si>
  <si>
    <t>Status of Corporate Proposals</t>
  </si>
  <si>
    <t>Off Balance Sheet Financial Instruments</t>
  </si>
  <si>
    <t>Segmental Information</t>
  </si>
  <si>
    <t>Review of Performance</t>
  </si>
  <si>
    <t>Dividend</t>
  </si>
  <si>
    <t>Changes in Estimates</t>
  </si>
  <si>
    <t>Changes in Contingent Liabilities or Contingent Assets</t>
  </si>
  <si>
    <t>Changes in Material Litigation</t>
  </si>
  <si>
    <t>Short Term</t>
  </si>
  <si>
    <t>Long Term</t>
  </si>
  <si>
    <t xml:space="preserve">  - basic</t>
  </si>
  <si>
    <t xml:space="preserve">  - diluted</t>
  </si>
  <si>
    <t>Non-current assets</t>
  </si>
  <si>
    <t>Inventories</t>
  </si>
  <si>
    <t>Net cash used in investing activities</t>
  </si>
  <si>
    <t>Changes in the Composition of the Group</t>
  </si>
  <si>
    <t>Current Year Prospects</t>
  </si>
  <si>
    <t>Profit Forecast</t>
  </si>
  <si>
    <t>Cost of sales</t>
  </si>
  <si>
    <t>Administrative expenses</t>
  </si>
  <si>
    <t>Selling and marketing expenses</t>
  </si>
  <si>
    <t>Depreciation</t>
  </si>
  <si>
    <t xml:space="preserve">            Current Quarter</t>
  </si>
  <si>
    <t>TOTAL ASSETS</t>
  </si>
  <si>
    <t>EQUITY AND LIABILITIES</t>
  </si>
  <si>
    <t>ASSETS</t>
  </si>
  <si>
    <t>Non-Distributable</t>
  </si>
  <si>
    <t xml:space="preserve">B1 </t>
  </si>
  <si>
    <t xml:space="preserve">B2 </t>
  </si>
  <si>
    <t xml:space="preserve">B3 </t>
  </si>
  <si>
    <t xml:space="preserve">B4 </t>
  </si>
  <si>
    <t xml:space="preserve">B5 </t>
  </si>
  <si>
    <t xml:space="preserve">B6 </t>
  </si>
  <si>
    <t xml:space="preserve"> B7 </t>
  </si>
  <si>
    <t xml:space="preserve">B8 </t>
  </si>
  <si>
    <t xml:space="preserve">B9 </t>
  </si>
  <si>
    <t xml:space="preserve">B10 </t>
  </si>
  <si>
    <t xml:space="preserve">B12 </t>
  </si>
  <si>
    <t>Part A - FRS 134 Requirements</t>
  </si>
  <si>
    <t xml:space="preserve">A1 </t>
  </si>
  <si>
    <t xml:space="preserve">A2 </t>
  </si>
  <si>
    <t xml:space="preserve">A3 </t>
  </si>
  <si>
    <t xml:space="preserve">A4 </t>
  </si>
  <si>
    <t xml:space="preserve">A5 </t>
  </si>
  <si>
    <t xml:space="preserve">A6 </t>
  </si>
  <si>
    <t xml:space="preserve">A7 </t>
  </si>
  <si>
    <t xml:space="preserve">A8 </t>
  </si>
  <si>
    <t xml:space="preserve">A9 </t>
  </si>
  <si>
    <t xml:space="preserve">A10 </t>
  </si>
  <si>
    <t xml:space="preserve">A11 </t>
  </si>
  <si>
    <t xml:space="preserve">A12 </t>
  </si>
  <si>
    <t xml:space="preserve">A13 </t>
  </si>
  <si>
    <t>B13</t>
  </si>
  <si>
    <t>Cash generated from operations</t>
  </si>
  <si>
    <t>Interest paid</t>
  </si>
  <si>
    <t>CASH AND CASH EQUIVALENTS</t>
  </si>
  <si>
    <t>At beginning of period</t>
  </si>
  <si>
    <t>At end of period</t>
  </si>
  <si>
    <t>Changes in Accounting Policies</t>
  </si>
  <si>
    <t>Purchase of property, plant and equipment</t>
  </si>
  <si>
    <t>Proceeds from disposal of property, plant and equipment</t>
  </si>
  <si>
    <t>Total liabilities</t>
  </si>
  <si>
    <t>TOTAL EQUITY AND LIABILITIES</t>
  </si>
  <si>
    <t>Accumulated losses</t>
  </si>
  <si>
    <t>Balance as at 01 April 2007</t>
  </si>
  <si>
    <t>Profit for the period</t>
  </si>
  <si>
    <t>Total equity</t>
  </si>
  <si>
    <t>Net cash generated from operating activities</t>
  </si>
  <si>
    <t>Balance as at 01 April 2008</t>
  </si>
  <si>
    <t>Provision for doubtful debts</t>
  </si>
  <si>
    <t>The audited financial statements of the Company for the preceding financial year ended 31 March 2008 was not subjected to any qualification.</t>
  </si>
  <si>
    <t>The significant accounting policies adopted are consistent with those of the audited financial statements for the year ended 31 March 2008.</t>
  </si>
  <si>
    <t xml:space="preserve">CONDENSED CONSOLIDATED CASH FLOW STATEMENT </t>
  </si>
  <si>
    <t>CASH FLOWS FROM OPERATING ACTIVITIES</t>
  </si>
  <si>
    <t>Adjustments for:</t>
  </si>
  <si>
    <t>Gain on disposal of property, plant and equipment</t>
  </si>
  <si>
    <t>Interest expense</t>
  </si>
  <si>
    <t>CASH FLOWS FROM INVESTING ACTIVITIES</t>
  </si>
  <si>
    <t>CASH FLOWS FROM FINANCING ACTIVITIES</t>
  </si>
  <si>
    <t>Repayment of hire purchase instalments</t>
  </si>
  <si>
    <t>Repayment of term loans</t>
  </si>
  <si>
    <t>Cash and cash equivalents at the end of the financial period comprise of the following:</t>
  </si>
  <si>
    <t xml:space="preserve">As at </t>
  </si>
  <si>
    <t>Cash and bank balances</t>
  </si>
  <si>
    <t>The condensed consolidated cash flow statement should be read in conjunction with the audited financial statements for the year ended 31 March 2008 and the accompanying explanatory notes attached to the interim financial statements.</t>
  </si>
  <si>
    <t>Minority</t>
  </si>
  <si>
    <t>Interests</t>
  </si>
  <si>
    <t>Equity</t>
  </si>
  <si>
    <t>Profit/</t>
  </si>
  <si>
    <t xml:space="preserve">(Accumulated </t>
  </si>
  <si>
    <t>Premium</t>
  </si>
  <si>
    <t>Losses)</t>
  </si>
  <si>
    <t>-*</t>
  </si>
  <si>
    <t>* Represents RM2</t>
  </si>
  <si>
    <t>As at</t>
  </si>
  <si>
    <t>Other investments</t>
  </si>
  <si>
    <t>Trade receivables</t>
  </si>
  <si>
    <t>Other receivables</t>
  </si>
  <si>
    <t>Tax recoverable</t>
  </si>
  <si>
    <t>Marketable securities</t>
  </si>
  <si>
    <t>Share capital</t>
  </si>
  <si>
    <t>Share premium</t>
  </si>
  <si>
    <t>Minority interests</t>
  </si>
  <si>
    <t>Non-current liabilities</t>
  </si>
  <si>
    <t>Current assets</t>
  </si>
  <si>
    <t>Term loans</t>
  </si>
  <si>
    <t xml:space="preserve">Hire purchase </t>
  </si>
  <si>
    <t>Bank overdraft</t>
  </si>
  <si>
    <t>Trade payables</t>
  </si>
  <si>
    <t>Other payables</t>
  </si>
  <si>
    <t>parent (RM)</t>
  </si>
  <si>
    <t>Income tax expense</t>
  </si>
  <si>
    <t>to equity holders of the parent (sen)</t>
  </si>
  <si>
    <t>Attributable to:</t>
  </si>
  <si>
    <t>Equity holders of the parent</t>
  </si>
  <si>
    <t>The condensed consolidated income statements should be read in conjunction with the audited financial statements for the year ended 31 March 2008 and the accompanying explanatory notes attached to the interim financial statements.</t>
  </si>
  <si>
    <t>Basis of Preparation</t>
  </si>
  <si>
    <t>Auditors’ Report on Preceding Annual Financial Statements</t>
  </si>
  <si>
    <t>Comments about Seasonal or Cyclical Factors</t>
  </si>
  <si>
    <t>Unusual Items due to their Nature, Size or Incidence</t>
  </si>
  <si>
    <t>There were no unusual items affecting assets, liabilities, equity, net income or cash flows during the financial period under review.</t>
  </si>
  <si>
    <t>Dividend Paid</t>
  </si>
  <si>
    <t>Debt and Equity Securities</t>
  </si>
  <si>
    <t>Carrying Amount of Revalued Assets</t>
  </si>
  <si>
    <t>There is no segmental reporting by the Group.</t>
  </si>
  <si>
    <t>Subsequent Events</t>
  </si>
  <si>
    <t xml:space="preserve">KUANTAN FLOUR MILLS BERHAD </t>
  </si>
  <si>
    <t>Authorisation for Issue</t>
  </si>
  <si>
    <t>Limited Review by External Auditors</t>
  </si>
  <si>
    <t>By order of the Board</t>
  </si>
  <si>
    <t>Material Changes in the Quarterly Results as Compared to Results of the Preceding Quarter</t>
  </si>
  <si>
    <t>Three Months Ended</t>
  </si>
  <si>
    <t>Bank borrowings</t>
  </si>
  <si>
    <t xml:space="preserve"> - Secured</t>
  </si>
  <si>
    <t xml:space="preserve"> - Unsecured</t>
  </si>
  <si>
    <t xml:space="preserve">   </t>
  </si>
  <si>
    <t>No dividend has been declared or paid for the financial period under review.</t>
  </si>
  <si>
    <t>i)     Cost</t>
  </si>
  <si>
    <t>ii)    Carrying value/book value</t>
  </si>
  <si>
    <t>iii)   Market value as at end of reporting period</t>
  </si>
  <si>
    <t>(Including overdraft)</t>
  </si>
  <si>
    <t>Weighted average number of ordinary shares ('000)</t>
  </si>
  <si>
    <t xml:space="preserve">   INDIVIDUAL PERIOD</t>
  </si>
  <si>
    <t xml:space="preserve">    CUMULATIVE PERIOD</t>
  </si>
  <si>
    <t>Current Year Quarter</t>
  </si>
  <si>
    <t>Preceding Year Corresponding Quarter</t>
  </si>
  <si>
    <t>Current Year To Date</t>
  </si>
  <si>
    <t>Preceding Year Corresponding Period</t>
  </si>
  <si>
    <t>RM'000</t>
  </si>
  <si>
    <t>Dividends per share(sen)</t>
  </si>
  <si>
    <t>As at end of current quarter</t>
  </si>
  <si>
    <t>As at preceding financial year end</t>
  </si>
  <si>
    <t>Net tangible assets per share attributable to ordinary equity holders of the parent (RM)</t>
  </si>
  <si>
    <t>Remarks:</t>
  </si>
  <si>
    <t>Gross interest income</t>
  </si>
  <si>
    <t>Gross interest expense</t>
  </si>
  <si>
    <t>Equity attributable to equity holders of the parent</t>
  </si>
  <si>
    <t>The condensed consolidated balance sheet should be read in conjunction with the audited financial statements for the year ended 31 March 2008 and the accompanying explanatory notes attached to the interim financial statements.</t>
  </si>
  <si>
    <t>CONDENSED CONSOLIDATED STATEMENT OF CHANGES IN EQUITY</t>
  </si>
  <si>
    <t>Net cash used in financing activities</t>
  </si>
  <si>
    <t>Profit/(Loss) on Sales of Unquoted Investments and/or Properties</t>
  </si>
  <si>
    <t>There were no sales of unquoted investments and/or properties in the current quarter under review.</t>
  </si>
  <si>
    <t>Hire purchase liabilities</t>
  </si>
  <si>
    <t>The condensed consolidated statement of changes in equity should be read in conjunction with the audited financial statements for the year ended 31 March 2008 and the accompanying explanatory notes attached to the interim financial statements.</t>
  </si>
  <si>
    <t>Net assets per share attributable to ordinary equity holders of the</t>
  </si>
  <si>
    <t>Other income</t>
  </si>
  <si>
    <t>Net increase/(decrease)</t>
  </si>
  <si>
    <t>There were no profit forecast nor profit guarantee made during the financial period under review.</t>
  </si>
  <si>
    <t xml:space="preserve">   Cumulative Quarter</t>
  </si>
  <si>
    <t>Company Secretary</t>
  </si>
  <si>
    <t>(Loss)/Profit before tax</t>
  </si>
  <si>
    <t>(Loss)/Profit for the period</t>
  </si>
  <si>
    <t>(Loss)/Profit attributable to ordinary equity holders of the parent</t>
  </si>
  <si>
    <t>(Loss)/Earnings per share - basic (sen)</t>
  </si>
  <si>
    <t>B11</t>
  </si>
  <si>
    <t>Part B - Explanatory Notes Pursuant to Appendix 9B of the Listing Requirements of Bursa Malaysia Securities Berhad</t>
  </si>
  <si>
    <t>(Audited)</t>
  </si>
  <si>
    <t>The interim financial report should be read in conjunction with the Group’s audited financial statements  for the year ended 31 March 2008. The explanatory notes attached to the interim financial statements provide an explanation of events and transactions that are significant to an understanding of the changes on the financial position and performance of the Group since the financial year ended 31 March 2008.</t>
  </si>
  <si>
    <t>There were no changes in estimates that have any material effect on the current quarterly results.</t>
  </si>
  <si>
    <t>There were no issuances and repayment of debt and equity securities, share buy-backs, share cancellations, shares held as treasury shares and resale of treasury shares for the current financial year to date.</t>
  </si>
  <si>
    <t>There were no material events subsequent to the end of the current quarter.</t>
  </si>
  <si>
    <t>Group Borrowings and Debt Securities</t>
  </si>
  <si>
    <t>Loss for the period</t>
  </si>
  <si>
    <t>FOR THE TWELVE-MONTH PERIOD ENDED 31 MARCH 2009</t>
  </si>
  <si>
    <t>As at 31 March 2009</t>
  </si>
  <si>
    <t>Balance as at 31 March 2008</t>
  </si>
  <si>
    <t>Balance as at 31 March 2009</t>
  </si>
  <si>
    <t>12 Months Ended</t>
  </si>
  <si>
    <t>Notes to the quarterly report on consolidated results for the financial quarter ended 31 March 2009</t>
  </si>
  <si>
    <t>Summary of Key Financial Information for the financial period ended 31 March 2009</t>
  </si>
  <si>
    <t>Bad debts written off</t>
  </si>
  <si>
    <t>Fixed assets written off</t>
  </si>
  <si>
    <t>Interest income</t>
  </si>
  <si>
    <t>Interest received</t>
  </si>
  <si>
    <t>Income tax refund/(paid)</t>
  </si>
  <si>
    <t>Write down of inventories</t>
  </si>
  <si>
    <t>Short term accumulating compensated absences</t>
  </si>
  <si>
    <t>Unrealised foreign exchange loss</t>
  </si>
  <si>
    <t>Operating (loss)/profit before working capital changes</t>
  </si>
  <si>
    <t>No interim dividend has been declared for the financial period ended 31 March 2009.</t>
  </si>
  <si>
    <t>(Loss)/Profit from operations</t>
  </si>
  <si>
    <t>Gross (loss)/profit</t>
  </si>
  <si>
    <t>Twelve Months Ended</t>
  </si>
  <si>
    <t>Bad debts recovered</t>
  </si>
  <si>
    <t>Quarterly report on consolidated results for the fourth quarter ended 31 March 2009</t>
  </si>
  <si>
    <t>&lt;-- Attributable to Equity Holders of the Parent --&gt;</t>
  </si>
  <si>
    <t>Current liabilities</t>
  </si>
  <si>
    <t>Other than the Company's total corporate guarantee granted for a subsidiary's bank overdraft amounting to RM18,150, there were no changes in contingent liabilities or contingent assets since the last annual balance sheet as at 31 March 2008 or as at the date of issue of the quarterly report.</t>
  </si>
  <si>
    <t>Investments in quoted securities as at 31 March 2009 are as follows:-</t>
  </si>
  <si>
    <t>Total Group borrowings as at 31 March 2009 are as follows :-</t>
  </si>
  <si>
    <t>There were no corporate proposals for the current quarter and financial period ended 31 March 2009</t>
  </si>
  <si>
    <t>The Group's quarterly results for the fourth quarter ended 31 March 2009 have been reviewed and favourably accepted by our external auditors.</t>
  </si>
  <si>
    <t>(Loss)/profit attributable to ordinary equity holders of the parent (RM' 000)</t>
  </si>
  <si>
    <t>(Loss)/profit for the period</t>
  </si>
  <si>
    <t>Provision for onerous contracts</t>
  </si>
  <si>
    <t xml:space="preserve">The interim financial statements are unaudited and have been prepared in accordance with FRS 134: Interim Financial Reporting and paragraph 9.22 of the Listing Requirements of Bursa Malaysia Securities Berhad. </t>
  </si>
  <si>
    <t>The Group did not carry out any revaluation on its property, plant and equipment in the financial year end to date. The value of property, plant and equipment has been brought forward without amendment from the previous financial year ended 31 March 2008.</t>
  </si>
  <si>
    <t>There was no purchase or disposal of quoted securities during the current quarter under review.</t>
  </si>
  <si>
    <t>Basic (loss)/earnings per share (sen)</t>
  </si>
  <si>
    <t>(Loss)/profit before tax for the period</t>
  </si>
  <si>
    <t>(Loss)/profit before tax</t>
  </si>
  <si>
    <t>(Loss)/earnings per share attributable</t>
  </si>
  <si>
    <t>Drawdown of term loan</t>
  </si>
  <si>
    <t>Reversal of provision for diminution in value of investment</t>
  </si>
  <si>
    <t>(Increase)/decrease in receivables</t>
  </si>
  <si>
    <t>(Loss)/earnings Per Share</t>
  </si>
  <si>
    <t>Decrease/(increase) in inventories</t>
  </si>
  <si>
    <t>Increase/(decrease) in payables</t>
  </si>
  <si>
    <t>Bank overdraft (unsecured)</t>
  </si>
  <si>
    <t>The Group has recorded a loss before tax of RM4.836 million during the current quarter as compared to a profit before tax of RM1.524 million in the previous year’s corresponding quarter. This is mainly due to a further reduction in average selling price of flour products in the market coupled with high cost of raw materials used. A provision for onerous contract in respect of contracted raw materials purchased of RM2.446 million has also contributed to the loss.</t>
  </si>
  <si>
    <t>The Group recorded a loss before tax of RM4.836 million as compared to a loss before tax of RM1.763 million in the preceding quarter. Price competition among flour millers and also the provision for onerous contract of RM2.446 million have contributed to the increase of loss during the quarter.</t>
  </si>
  <si>
    <t>Dated: 29 May 2009</t>
  </si>
  <si>
    <t>The Group does not have any financial instrument with off balance sheet risks as at 23 May 2009, the latest practicable date which is not earlier than 7 days from the date of issue of this quarterly report.</t>
  </si>
  <si>
    <t>There is no provision for taxation for this quarter as there are unused tax losses, unabsorbed capital allowances and unutilised reinvestment tax allowances available to be offset against taxable income. The tax paid of RM12,000 (31.03.2008: RM10,000) is in respect of installments payable.</t>
  </si>
  <si>
    <t>Sidney Marketing Sdn Bhd has initiated a claim of RM1,000,000 against KFM Marketing Sdn Bhd (a subsidiary of Kuantan Flour Mills Berhad) for an alleged breach of a purported agreement to set up a joint venture business as announced on 11 January 2008. The court has fixed 29 June 2009 for Decision (or as the case may be, for Clarification, if any) of  KFM Marketing Sdn Bhd's application to strike-out the said claim.</t>
  </si>
  <si>
    <t>The businesses of the Group are generally not affected by seasonal and cyclical factors.</t>
  </si>
  <si>
    <t>With the global wheat prices anticipated to be stable in the near future and coupled with the Group's cautious measures to meet any challenges ahead, the Board of Directors are confident of improving  results for the next financial year.</t>
  </si>
  <si>
    <t>The interim financial statements were authorised for issue by the Board of Directors in accordance with a resolution of the Directors on 23 May 2009.</t>
  </si>
  <si>
    <t>Tan Yoke May (LS0004299)</t>
  </si>
  <si>
    <t>In addition, a summon was served upon KFM Marketing Sdn Bhd by Kementerian Perdagangan Dalam Negeri Dan Hal Ehwal Pengguna. KFM Marketing Sdn Bhd is opposing the allegation as announced on 04 April 2008. The case was withdrawn on 14 May 2009 and KFM Marketing Sdn Bhd has been compounded with a fine of RM1,000.00.</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</si>
</sst>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409]dddd\,\ mmmm\ dd\,\ yyyy"/>
    <numFmt numFmtId="166" formatCode="[$-409]d\-mmm\-yy;@"/>
    <numFmt numFmtId="167" formatCode="_(* #,##0.0_);_(* \(#,##0.0\);_(* &quot;-&quot;_);_(@_)"/>
    <numFmt numFmtId="168" formatCode="_(* #,##0.00_);_(* \(#,##0.00\);_(* &quot;-&quot;_);_(@_)"/>
    <numFmt numFmtId="169" formatCode="&quot;Yes&quot;;&quot;Yes&quot;;&quot;No&quot;"/>
    <numFmt numFmtId="170" formatCode="&quot;True&quot;;&quot;True&quot;;&quot;False&quot;"/>
    <numFmt numFmtId="171" formatCode="&quot;On&quot;;&quot;On&quot;;&quot;Off&quot;"/>
    <numFmt numFmtId="172" formatCode="[$€-2]\ #,##0.00_);[Red]\([$€-2]\ #,##0.00\)"/>
    <numFmt numFmtId="173" formatCode="&quot;$&quot;#,##0;\-&quot;$&quot;#,##0"/>
    <numFmt numFmtId="174" formatCode="&quot;$&quot;#,##0;[Red]\-&quot;$&quot;#,##0"/>
    <numFmt numFmtId="175" formatCode="&quot;$&quot;#,##0.00;\-&quot;$&quot;#,##0.00"/>
    <numFmt numFmtId="176" formatCode="&quot;$&quot;#,##0.00;[Red]\-&quot;$&quot;#,##0.00"/>
    <numFmt numFmtId="177" formatCode="_-&quot;$&quot;* #,##0_-;\-&quot;$&quot;* #,##0_-;_-&quot;$&quot;* &quot;-&quot;_-;_-@_-"/>
    <numFmt numFmtId="178" formatCode="_-&quot;$&quot;* #,##0.00_-;\-&quot;$&quot;* #,##0.00_-;_-&quot;$&quot;* &quot;-&quot;??_-;_-@_-"/>
    <numFmt numFmtId="179" formatCode="_-* #,##0.00_-;\-* #,##0.00_-;_-* &quot;-&quot;??_-;_-@_-"/>
    <numFmt numFmtId="180" formatCode="mm/dd/yy"/>
    <numFmt numFmtId="181" formatCode="_(* #,##0.000_);_(* \(#,##0.000\);_(* &quot;-&quot;???_);_(@_)"/>
    <numFmt numFmtId="182" formatCode="&quot;$&quot;#,##0;&quot;$&quot;\-#,##0"/>
    <numFmt numFmtId="183" formatCode="&quot;$&quot;#,##0;[Red]&quot;$&quot;\-#,##0"/>
    <numFmt numFmtId="184" formatCode="&quot;$&quot;#,##0.00;&quot;$&quot;\-#,##0.00"/>
    <numFmt numFmtId="185" formatCode="&quot;$&quot;#,##0.00;[Red]&quot;$&quot;\-#,##0.00"/>
    <numFmt numFmtId="186" formatCode="_ &quot;$&quot;* #,##0_ ;_ &quot;$&quot;* \-#,##0_ ;_ &quot;$&quot;* &quot;-&quot;_ ;_ @_ "/>
    <numFmt numFmtId="187" formatCode="_ * #,##0_ ;_ * \-#,##0_ ;_ * &quot;-&quot;_ ;_ @_ "/>
    <numFmt numFmtId="188" formatCode="_ &quot;$&quot;* #,##0.00_ ;_ &quot;$&quot;* \-#,##0.00_ ;_ &quot;$&quot;* &quot;-&quot;??_ ;_ @_ "/>
    <numFmt numFmtId="189" formatCode="_ * #,##0.00_ ;_ * \-#,##0.00_ ;_ * &quot;-&quot;??_ ;_ @_ "/>
    <numFmt numFmtId="190" formatCode="0.00_);\(0.00\)"/>
    <numFmt numFmtId="191" formatCode="0.000000000"/>
    <numFmt numFmtId="192" formatCode="0.0000000000"/>
    <numFmt numFmtId="193" formatCode="0.000000000000"/>
    <numFmt numFmtId="194" formatCode="[$-409]mmm/yy;@"/>
    <numFmt numFmtId="195" formatCode="mmm/yyyy"/>
    <numFmt numFmtId="196" formatCode="_(* #,##0.0000_);_(* \(#,##0.0000\);_(* &quot;-&quot;????_);_(@_)"/>
    <numFmt numFmtId="197" formatCode="#,##0.0000_);\(#,##0.0000\)"/>
    <numFmt numFmtId="198" formatCode="_(* #,##0.000_);_(* \(#,##0.000\);_(* &quot;-&quot;??_);_(@_)"/>
    <numFmt numFmtId="199" formatCode="_(* #,##0.0_);_(* \(#,##0.0\);_(* &quot;-&quot;??_);_(@_)"/>
    <numFmt numFmtId="200" formatCode="_(* #,##0_);_(* \(#,##0\);_(* &quot;-&quot;??_);_(@_)"/>
    <numFmt numFmtId="201" formatCode="mmm\-yyyy"/>
  </numFmts>
  <fonts count="7">
    <font>
      <sz val="10"/>
      <name val="Arial"/>
      <family val="0"/>
    </font>
    <font>
      <b/>
      <sz val="10"/>
      <name val="Arial"/>
      <family val="2"/>
    </font>
    <font>
      <sz val="10"/>
      <color indexed="8"/>
      <name val="Arial"/>
      <family val="2"/>
    </font>
    <font>
      <b/>
      <sz val="10"/>
      <color indexed="8"/>
      <name val="Arial"/>
      <family val="2"/>
    </font>
    <font>
      <u val="single"/>
      <sz val="10"/>
      <color indexed="8"/>
      <name val="Arial"/>
      <family val="0"/>
    </font>
    <font>
      <sz val="12"/>
      <name val="Times New Roman"/>
      <family val="1"/>
    </font>
    <font>
      <b/>
      <sz val="9"/>
      <name val="Arial"/>
      <family val="2"/>
    </font>
  </fonts>
  <fills count="3">
    <fill>
      <patternFill/>
    </fill>
    <fill>
      <patternFill patternType="gray125"/>
    </fill>
    <fill>
      <patternFill patternType="solid">
        <fgColor indexed="9"/>
        <bgColor indexed="64"/>
      </patternFill>
    </fill>
  </fills>
  <borders count="23">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color indexed="8"/>
      </bottom>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37" fontId="5" fillId="0" borderId="0">
      <alignment/>
      <protection/>
    </xf>
    <xf numFmtId="9" fontId="0" fillId="0" borderId="0" applyFont="0" applyFill="0" applyBorder="0" applyAlignment="0" applyProtection="0"/>
  </cellStyleXfs>
  <cellXfs count="234">
    <xf numFmtId="0" fontId="0" fillId="0" borderId="0" xfId="0" applyAlignment="1">
      <alignment/>
    </xf>
    <xf numFmtId="41" fontId="0" fillId="0" borderId="0" xfId="0" applyNumberFormat="1" applyAlignment="1">
      <alignment/>
    </xf>
    <xf numFmtId="0" fontId="0" fillId="0" borderId="0" xfId="0" applyBorder="1" applyAlignment="1">
      <alignment/>
    </xf>
    <xf numFmtId="0" fontId="1" fillId="0" borderId="0" xfId="0" applyFont="1" applyAlignment="1">
      <alignment/>
    </xf>
    <xf numFmtId="43" fontId="0" fillId="0" borderId="0" xfId="0" applyNumberFormat="1" applyAlignment="1">
      <alignment/>
    </xf>
    <xf numFmtId="0" fontId="1" fillId="0" borderId="0" xfId="0" applyFont="1" applyAlignment="1">
      <alignment horizontal="right"/>
    </xf>
    <xf numFmtId="0" fontId="0" fillId="0" borderId="0" xfId="0"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xf numFmtId="166" fontId="0" fillId="0" borderId="0" xfId="0" applyNumberFormat="1" applyFont="1" applyAlignment="1">
      <alignment horizontal="center"/>
    </xf>
    <xf numFmtId="166" fontId="0" fillId="0" borderId="0" xfId="0" applyNumberFormat="1" applyFont="1" applyBorder="1" applyAlignment="1">
      <alignment horizontal="center"/>
    </xf>
    <xf numFmtId="41" fontId="0" fillId="0" borderId="0" xfId="0" applyNumberFormat="1" applyFont="1" applyAlignment="1">
      <alignment/>
    </xf>
    <xf numFmtId="43" fontId="0" fillId="0" borderId="0" xfId="0" applyNumberFormat="1" applyFont="1" applyAlignment="1">
      <alignment/>
    </xf>
    <xf numFmtId="37" fontId="0" fillId="0" borderId="0" xfId="21" applyFont="1">
      <alignment/>
      <protection/>
    </xf>
    <xf numFmtId="0" fontId="1" fillId="2" borderId="0" xfId="0" applyFont="1" applyFill="1" applyAlignment="1">
      <alignment horizontal="center"/>
    </xf>
    <xf numFmtId="0" fontId="1" fillId="2" borderId="0" xfId="0" applyFont="1" applyFill="1" applyAlignment="1">
      <alignment/>
    </xf>
    <xf numFmtId="0" fontId="1" fillId="2" borderId="0" xfId="0" applyFont="1" applyFill="1" applyBorder="1" applyAlignment="1">
      <alignment/>
    </xf>
    <xf numFmtId="166" fontId="1" fillId="2" borderId="0" xfId="0" applyNumberFormat="1" applyFont="1" applyFill="1" applyAlignment="1">
      <alignment horizontal="right"/>
    </xf>
    <xf numFmtId="0" fontId="1" fillId="2" borderId="0" xfId="0" applyFont="1" applyFill="1" applyAlignment="1">
      <alignment horizontal="right"/>
    </xf>
    <xf numFmtId="0" fontId="0" fillId="2" borderId="0" xfId="0" applyFill="1" applyAlignment="1">
      <alignment/>
    </xf>
    <xf numFmtId="0" fontId="0" fillId="2" borderId="0" xfId="0" applyFill="1" applyBorder="1" applyAlignment="1">
      <alignment/>
    </xf>
    <xf numFmtId="41" fontId="0" fillId="2" borderId="0" xfId="0" applyNumberFormat="1" applyFill="1" applyBorder="1" applyAlignment="1">
      <alignment/>
    </xf>
    <xf numFmtId="41" fontId="0" fillId="2" borderId="0" xfId="0" applyNumberFormat="1" applyFill="1" applyAlignment="1">
      <alignment/>
    </xf>
    <xf numFmtId="41" fontId="0" fillId="2" borderId="1" xfId="0" applyNumberFormat="1" applyFill="1" applyBorder="1" applyAlignment="1">
      <alignment/>
    </xf>
    <xf numFmtId="0" fontId="2" fillId="2" borderId="0" xfId="0" applyFont="1" applyFill="1" applyAlignment="1">
      <alignment/>
    </xf>
    <xf numFmtId="41" fontId="0" fillId="2" borderId="2" xfId="0" applyNumberFormat="1" applyFill="1" applyBorder="1" applyAlignment="1">
      <alignment/>
    </xf>
    <xf numFmtId="0" fontId="0" fillId="2" borderId="0" xfId="0" applyFont="1" applyFill="1" applyAlignment="1">
      <alignment/>
    </xf>
    <xf numFmtId="0" fontId="1" fillId="2" borderId="0" xfId="0" applyFont="1" applyFill="1" applyAlignment="1">
      <alignment horizontal="left"/>
    </xf>
    <xf numFmtId="15" fontId="1" fillId="2" borderId="0" xfId="0" applyNumberFormat="1" applyFont="1" applyFill="1" applyAlignment="1">
      <alignment horizontal="left"/>
    </xf>
    <xf numFmtId="15" fontId="1" fillId="2" borderId="0" xfId="0" applyNumberFormat="1" applyFont="1" applyFill="1" applyAlignment="1">
      <alignment horizontal="center"/>
    </xf>
    <xf numFmtId="0" fontId="0" fillId="2" borderId="0" xfId="0" applyFill="1" applyAlignment="1">
      <alignment horizontal="center"/>
    </xf>
    <xf numFmtId="0" fontId="0" fillId="2" borderId="0" xfId="0" applyFont="1" applyFill="1" applyAlignment="1">
      <alignment/>
    </xf>
    <xf numFmtId="41" fontId="2" fillId="2" borderId="0" xfId="0" applyNumberFormat="1" applyFont="1" applyFill="1" applyAlignment="1">
      <alignment/>
    </xf>
    <xf numFmtId="41" fontId="0" fillId="2" borderId="3" xfId="0" applyNumberFormat="1" applyFill="1" applyBorder="1" applyAlignment="1">
      <alignment/>
    </xf>
    <xf numFmtId="41" fontId="0" fillId="2" borderId="4" xfId="0" applyNumberFormat="1" applyFill="1" applyBorder="1" applyAlignment="1">
      <alignment/>
    </xf>
    <xf numFmtId="41" fontId="0" fillId="2" borderId="0" xfId="0" applyNumberFormat="1" applyFont="1" applyFill="1" applyBorder="1" applyAlignment="1" quotePrefix="1">
      <alignment horizontal="right"/>
    </xf>
    <xf numFmtId="0" fontId="0" fillId="2" borderId="0" xfId="0" applyFont="1" applyFill="1" applyAlignment="1">
      <alignment horizontal="left"/>
    </xf>
    <xf numFmtId="0" fontId="0" fillId="2" borderId="0" xfId="0" applyFill="1" applyAlignment="1">
      <alignment horizontal="left" indent="1"/>
    </xf>
    <xf numFmtId="43" fontId="0" fillId="2" borderId="5" xfId="0" applyNumberFormat="1" applyFill="1" applyBorder="1" applyAlignment="1">
      <alignment/>
    </xf>
    <xf numFmtId="0" fontId="0" fillId="2" borderId="0" xfId="0" applyFont="1" applyFill="1" applyAlignment="1">
      <alignment horizontal="justify"/>
    </xf>
    <xf numFmtId="44" fontId="1" fillId="2" borderId="0" xfId="0" applyNumberFormat="1" applyFont="1" applyFill="1" applyAlignment="1">
      <alignment horizontal="right"/>
    </xf>
    <xf numFmtId="0" fontId="1" fillId="2" borderId="0" xfId="0" applyFont="1" applyFill="1" applyBorder="1" applyAlignment="1">
      <alignment horizontal="right" wrapText="1"/>
    </xf>
    <xf numFmtId="43" fontId="1" fillId="2" borderId="0" xfId="0" applyNumberFormat="1" applyFont="1" applyFill="1" applyBorder="1" applyAlignment="1">
      <alignment horizontal="right"/>
    </xf>
    <xf numFmtId="41" fontId="0" fillId="2" borderId="0" xfId="0" applyNumberFormat="1" applyFont="1" applyFill="1" applyAlignment="1">
      <alignment/>
    </xf>
    <xf numFmtId="0" fontId="0" fillId="2" borderId="2" xfId="0" applyFill="1" applyBorder="1" applyAlignment="1">
      <alignment/>
    </xf>
    <xf numFmtId="41" fontId="0" fillId="2" borderId="2" xfId="0" applyNumberFormat="1" applyFont="1" applyFill="1" applyBorder="1" applyAlignment="1" quotePrefix="1">
      <alignment horizontal="right"/>
    </xf>
    <xf numFmtId="15" fontId="1" fillId="2" borderId="0" xfId="0" applyNumberFormat="1" applyFont="1" applyFill="1" applyAlignment="1">
      <alignment horizontal="right"/>
    </xf>
    <xf numFmtId="0" fontId="1" fillId="2" borderId="0" xfId="0" applyNumberFormat="1" applyFont="1" applyFill="1" applyAlignment="1">
      <alignment horizontal="right"/>
    </xf>
    <xf numFmtId="0" fontId="0" fillId="2" borderId="0" xfId="0" applyFill="1" applyAlignment="1">
      <alignment horizontal="right"/>
    </xf>
    <xf numFmtId="0" fontId="0" fillId="2" borderId="0" xfId="0" applyFont="1" applyFill="1" applyAlignment="1">
      <alignment wrapText="1"/>
    </xf>
    <xf numFmtId="37" fontId="0" fillId="2" borderId="0" xfId="21" applyFont="1" applyFill="1" applyAlignment="1">
      <alignment horizontal="justify" wrapText="1"/>
      <protection/>
    </xf>
    <xf numFmtId="0" fontId="1" fillId="2" borderId="0" xfId="0" applyFont="1" applyFill="1" applyAlignment="1">
      <alignment horizontal="justify"/>
    </xf>
    <xf numFmtId="0" fontId="5" fillId="2" borderId="0" xfId="0" applyFont="1" applyFill="1" applyAlignment="1">
      <alignment horizontal="justify"/>
    </xf>
    <xf numFmtId="0" fontId="0" fillId="2" borderId="0" xfId="0" applyFill="1" applyAlignment="1">
      <alignment wrapText="1"/>
    </xf>
    <xf numFmtId="0" fontId="0" fillId="2" borderId="0" xfId="0" applyFill="1" applyAlignment="1">
      <alignment/>
    </xf>
    <xf numFmtId="0" fontId="1" fillId="2" borderId="0" xfId="21" applyFont="1" applyFill="1">
      <alignment/>
      <protection/>
    </xf>
    <xf numFmtId="37" fontId="1" fillId="2" borderId="0" xfId="21" applyFont="1" applyFill="1">
      <alignment/>
      <protection/>
    </xf>
    <xf numFmtId="0" fontId="1" fillId="2" borderId="0" xfId="0" applyFont="1" applyFill="1" applyAlignment="1">
      <alignment/>
    </xf>
    <xf numFmtId="0" fontId="0" fillId="2" borderId="0" xfId="0" applyFont="1" applyFill="1" applyAlignment="1">
      <alignment/>
    </xf>
    <xf numFmtId="15" fontId="1" fillId="2" borderId="0" xfId="0" applyNumberFormat="1" applyFont="1" applyFill="1" applyAlignment="1">
      <alignment horizontal="left"/>
    </xf>
    <xf numFmtId="15" fontId="0" fillId="2" borderId="0" xfId="0" applyNumberFormat="1" applyFont="1" applyFill="1" applyAlignment="1">
      <alignment horizontal="left"/>
    </xf>
    <xf numFmtId="0" fontId="1" fillId="2" borderId="0" xfId="0" applyFont="1" applyFill="1" applyAlignment="1">
      <alignment horizontal="right"/>
    </xf>
    <xf numFmtId="0" fontId="3" fillId="2" borderId="0" xfId="0" applyFont="1" applyFill="1" applyAlignment="1">
      <alignment/>
    </xf>
    <xf numFmtId="0" fontId="2" fillId="2" borderId="0" xfId="0" applyFont="1" applyFill="1" applyAlignment="1">
      <alignment/>
    </xf>
    <xf numFmtId="0" fontId="0" fillId="2" borderId="0" xfId="0" applyFont="1" applyFill="1" applyAlignment="1">
      <alignment/>
    </xf>
    <xf numFmtId="0" fontId="0" fillId="2" borderId="0" xfId="0" applyFont="1" applyFill="1" applyAlignment="1">
      <alignment/>
    </xf>
    <xf numFmtId="37" fontId="0" fillId="2" borderId="0" xfId="21" applyFont="1" applyFill="1">
      <alignment/>
      <protection/>
    </xf>
    <xf numFmtId="41" fontId="0" fillId="2" borderId="0" xfId="0" applyNumberFormat="1" applyFont="1" applyFill="1" applyAlignment="1">
      <alignment wrapText="1"/>
    </xf>
    <xf numFmtId="37" fontId="0" fillId="2" borderId="0" xfId="21" applyFont="1" applyFill="1" applyAlignment="1">
      <alignment horizontal="left" indent="1"/>
      <protection/>
    </xf>
    <xf numFmtId="0" fontId="0" fillId="2" borderId="0" xfId="0" applyFont="1" applyFill="1" applyAlignment="1">
      <alignment/>
    </xf>
    <xf numFmtId="0" fontId="0" fillId="2" borderId="1" xfId="0" applyFont="1" applyFill="1" applyBorder="1" applyAlignment="1">
      <alignment/>
    </xf>
    <xf numFmtId="41" fontId="0" fillId="2" borderId="0" xfId="0" applyNumberFormat="1" applyFont="1" applyFill="1" applyBorder="1" applyAlignment="1">
      <alignment horizontal="right"/>
    </xf>
    <xf numFmtId="0" fontId="0" fillId="2" borderId="0" xfId="0" applyFont="1" applyFill="1" applyAlignment="1">
      <alignment/>
    </xf>
    <xf numFmtId="0" fontId="0" fillId="2" borderId="0" xfId="0" applyFont="1" applyFill="1" applyAlignment="1" applyProtection="1">
      <alignment horizontal="center"/>
      <protection locked="0"/>
    </xf>
    <xf numFmtId="166" fontId="0" fillId="2" borderId="0" xfId="0" applyNumberFormat="1" applyFont="1" applyFill="1" applyAlignment="1">
      <alignment horizontal="center"/>
    </xf>
    <xf numFmtId="41" fontId="0" fillId="2" borderId="0" xfId="0" applyNumberFormat="1" applyFont="1" applyFill="1" applyAlignment="1">
      <alignment/>
    </xf>
    <xf numFmtId="43" fontId="0" fillId="2" borderId="0" xfId="0" applyNumberFormat="1" applyFont="1" applyFill="1" applyAlignment="1">
      <alignment/>
    </xf>
    <xf numFmtId="0" fontId="0" fillId="2" borderId="0" xfId="0" applyFont="1" applyFill="1" applyAlignment="1">
      <alignment horizontal="center"/>
    </xf>
    <xf numFmtId="0" fontId="0" fillId="2" borderId="0" xfId="0" applyFont="1" applyFill="1" applyAlignment="1">
      <alignment horizontal="justify" wrapText="1"/>
    </xf>
    <xf numFmtId="14" fontId="1" fillId="0" borderId="0" xfId="0" applyNumberFormat="1" applyFont="1" applyAlignment="1">
      <alignment horizontal="left"/>
    </xf>
    <xf numFmtId="0" fontId="0" fillId="2" borderId="0" xfId="0" applyFill="1" applyAlignment="1">
      <alignment vertical="top"/>
    </xf>
    <xf numFmtId="0" fontId="1" fillId="2" borderId="6" xfId="0" applyFont="1" applyFill="1" applyBorder="1" applyAlignment="1">
      <alignment horizontal="right" wrapText="1"/>
    </xf>
    <xf numFmtId="0" fontId="0" fillId="0" borderId="0" xfId="0" applyAlignment="1">
      <alignment vertical="top"/>
    </xf>
    <xf numFmtId="15" fontId="1" fillId="2" borderId="7" xfId="0" applyNumberFormat="1" applyFont="1" applyFill="1" applyBorder="1" applyAlignment="1">
      <alignment horizontal="right"/>
    </xf>
    <xf numFmtId="15" fontId="1" fillId="2" borderId="8" xfId="0" applyNumberFormat="1" applyFont="1" applyFill="1" applyBorder="1" applyAlignment="1">
      <alignment horizontal="right"/>
    </xf>
    <xf numFmtId="15" fontId="1" fillId="2" borderId="0" xfId="0" applyNumberFormat="1" applyFont="1" applyFill="1" applyBorder="1" applyAlignment="1">
      <alignment horizontal="right"/>
    </xf>
    <xf numFmtId="0" fontId="1" fillId="2" borderId="9" xfId="0" applyFont="1" applyFill="1" applyBorder="1" applyAlignment="1">
      <alignment horizontal="right"/>
    </xf>
    <xf numFmtId="0" fontId="1" fillId="2" borderId="10" xfId="0" applyFont="1" applyFill="1" applyBorder="1" applyAlignment="1">
      <alignment horizontal="right"/>
    </xf>
    <xf numFmtId="0" fontId="0" fillId="2" borderId="11" xfId="0" applyFill="1" applyBorder="1" applyAlignment="1">
      <alignment horizontal="right"/>
    </xf>
    <xf numFmtId="0" fontId="0" fillId="2" borderId="11" xfId="0" applyFill="1" applyBorder="1" applyAlignment="1">
      <alignment/>
    </xf>
    <xf numFmtId="41" fontId="0" fillId="2" borderId="11" xfId="0" applyNumberFormat="1" applyFill="1" applyBorder="1" applyAlignment="1">
      <alignment/>
    </xf>
    <xf numFmtId="41" fontId="2" fillId="2" borderId="11" xfId="0" applyNumberFormat="1" applyFont="1" applyFill="1" applyBorder="1" applyAlignment="1">
      <alignment/>
    </xf>
    <xf numFmtId="0" fontId="0" fillId="2" borderId="12" xfId="0" applyFill="1" applyBorder="1" applyAlignment="1">
      <alignment horizontal="right"/>
    </xf>
    <xf numFmtId="0" fontId="2" fillId="2" borderId="11" xfId="0" applyFont="1" applyFill="1" applyBorder="1" applyAlignment="1">
      <alignment/>
    </xf>
    <xf numFmtId="0" fontId="0" fillId="2" borderId="7" xfId="0" applyFill="1" applyBorder="1" applyAlignment="1">
      <alignment horizontal="right"/>
    </xf>
    <xf numFmtId="0" fontId="2" fillId="2" borderId="8" xfId="0" applyFont="1" applyFill="1" applyBorder="1" applyAlignment="1">
      <alignment/>
    </xf>
    <xf numFmtId="41" fontId="0" fillId="2" borderId="8" xfId="0" applyNumberFormat="1" applyFill="1" applyBorder="1" applyAlignment="1">
      <alignment/>
    </xf>
    <xf numFmtId="0" fontId="0" fillId="2" borderId="13" xfId="0" applyFill="1" applyBorder="1" applyAlignment="1">
      <alignment horizontal="right"/>
    </xf>
    <xf numFmtId="41" fontId="0" fillId="2" borderId="6" xfId="0" applyNumberFormat="1" applyFill="1" applyBorder="1" applyAlignment="1">
      <alignment/>
    </xf>
    <xf numFmtId="0" fontId="0" fillId="2" borderId="9" xfId="0" applyFill="1" applyBorder="1" applyAlignment="1">
      <alignment horizontal="right"/>
    </xf>
    <xf numFmtId="41" fontId="0" fillId="2" borderId="10" xfId="0" applyNumberFormat="1" applyFill="1" applyBorder="1" applyAlignment="1">
      <alignment/>
    </xf>
    <xf numFmtId="0" fontId="0" fillId="2" borderId="6" xfId="0" applyFill="1" applyBorder="1" applyAlignment="1">
      <alignment wrapText="1"/>
    </xf>
    <xf numFmtId="43" fontId="0" fillId="2" borderId="0" xfId="0" applyNumberFormat="1" applyFill="1" applyBorder="1" applyAlignment="1">
      <alignment/>
    </xf>
    <xf numFmtId="43" fontId="0" fillId="2" borderId="8" xfId="0" applyNumberFormat="1" applyFill="1" applyBorder="1" applyAlignment="1">
      <alignment/>
    </xf>
    <xf numFmtId="0" fontId="0" fillId="2" borderId="1" xfId="0" applyFill="1" applyBorder="1" applyAlignment="1">
      <alignment horizontal="right"/>
    </xf>
    <xf numFmtId="0" fontId="0" fillId="2" borderId="1" xfId="0" applyFill="1" applyBorder="1" applyAlignment="1">
      <alignment/>
    </xf>
    <xf numFmtId="43" fontId="0" fillId="2" borderId="1" xfId="0" applyNumberFormat="1" applyFill="1" applyBorder="1" applyAlignment="1">
      <alignment/>
    </xf>
    <xf numFmtId="0" fontId="0" fillId="2" borderId="8" xfId="0" applyFill="1" applyBorder="1" applyAlignment="1">
      <alignment/>
    </xf>
    <xf numFmtId="41" fontId="0" fillId="2" borderId="13" xfId="0" applyNumberFormat="1" applyFill="1" applyBorder="1" applyAlignment="1">
      <alignment/>
    </xf>
    <xf numFmtId="41" fontId="0" fillId="2" borderId="14" xfId="0" applyNumberFormat="1" applyFill="1" applyBorder="1" applyAlignment="1">
      <alignment/>
    </xf>
    <xf numFmtId="41" fontId="0" fillId="2" borderId="15" xfId="0" applyNumberFormat="1" applyFill="1" applyBorder="1" applyAlignment="1">
      <alignment/>
    </xf>
    <xf numFmtId="41" fontId="0" fillId="2" borderId="7" xfId="0" applyNumberFormat="1" applyFill="1" applyBorder="1" applyAlignment="1">
      <alignment/>
    </xf>
    <xf numFmtId="41" fontId="0" fillId="2" borderId="16" xfId="0" applyNumberFormat="1" applyFill="1" applyBorder="1" applyAlignment="1">
      <alignment/>
    </xf>
    <xf numFmtId="43" fontId="0" fillId="2" borderId="7" xfId="0" applyNumberFormat="1" applyFill="1" applyBorder="1" applyAlignment="1">
      <alignment/>
    </xf>
    <xf numFmtId="43" fontId="0" fillId="2" borderId="16" xfId="0" applyNumberFormat="1" applyFill="1" applyBorder="1" applyAlignment="1">
      <alignment/>
    </xf>
    <xf numFmtId="43" fontId="0" fillId="2" borderId="9" xfId="0" applyNumberFormat="1" applyFill="1" applyBorder="1" applyAlignment="1">
      <alignment/>
    </xf>
    <xf numFmtId="43" fontId="0" fillId="2" borderId="17" xfId="0" applyNumberFormat="1" applyFill="1" applyBorder="1" applyAlignment="1">
      <alignment/>
    </xf>
    <xf numFmtId="0" fontId="0" fillId="2" borderId="13" xfId="0" applyFill="1" applyBorder="1" applyAlignment="1">
      <alignment/>
    </xf>
    <xf numFmtId="0" fontId="0" fillId="2" borderId="14" xfId="0" applyFill="1" applyBorder="1" applyAlignment="1">
      <alignment/>
    </xf>
    <xf numFmtId="41" fontId="0" fillId="2" borderId="17" xfId="0" applyNumberFormat="1" applyFill="1" applyBorder="1" applyAlignment="1">
      <alignment/>
    </xf>
    <xf numFmtId="0" fontId="0" fillId="2" borderId="6" xfId="0" applyFill="1" applyBorder="1" applyAlignment="1">
      <alignment/>
    </xf>
    <xf numFmtId="41" fontId="0" fillId="2" borderId="6" xfId="0" applyNumberFormat="1" applyFill="1" applyBorder="1" applyAlignment="1">
      <alignment/>
    </xf>
    <xf numFmtId="0" fontId="0" fillId="2" borderId="0" xfId="0" applyFill="1" applyBorder="1" applyAlignment="1">
      <alignment horizontal="right"/>
    </xf>
    <xf numFmtId="41" fontId="0" fillId="0" borderId="0" xfId="0" applyNumberFormat="1" applyFont="1" applyFill="1" applyAlignment="1">
      <alignment wrapText="1"/>
    </xf>
    <xf numFmtId="0" fontId="1" fillId="0" borderId="0" xfId="0" applyFont="1" applyFill="1" applyAlignment="1">
      <alignment horizontal="right"/>
    </xf>
    <xf numFmtId="0" fontId="1" fillId="0" borderId="0" xfId="0" applyFont="1" applyFill="1" applyAlignment="1">
      <alignment/>
    </xf>
    <xf numFmtId="0" fontId="0" fillId="0" borderId="0" xfId="0" applyFont="1" applyFill="1" applyAlignment="1">
      <alignment/>
    </xf>
    <xf numFmtId="41" fontId="0" fillId="0" borderId="0" xfId="0" applyNumberFormat="1" applyFill="1" applyAlignment="1">
      <alignment/>
    </xf>
    <xf numFmtId="0" fontId="1" fillId="0" borderId="0" xfId="0" applyFont="1" applyFill="1" applyAlignment="1">
      <alignment horizontal="right"/>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horizontal="center"/>
    </xf>
    <xf numFmtId="0" fontId="1" fillId="0" borderId="0" xfId="0" applyFont="1" applyFill="1" applyBorder="1" applyAlignment="1">
      <alignment horizontal="center"/>
    </xf>
    <xf numFmtId="41" fontId="1" fillId="0" borderId="0" xfId="0" applyNumberFormat="1" applyFont="1" applyFill="1" applyBorder="1" applyAlignment="1">
      <alignment horizontal="right"/>
    </xf>
    <xf numFmtId="166" fontId="1" fillId="0" borderId="0" xfId="0" applyNumberFormat="1" applyFont="1" applyFill="1" applyAlignment="1">
      <alignment horizontal="right"/>
    </xf>
    <xf numFmtId="166" fontId="1" fillId="0" borderId="0" xfId="0" applyNumberFormat="1" applyFont="1" applyFill="1" applyBorder="1" applyAlignment="1">
      <alignment horizontal="right"/>
    </xf>
    <xf numFmtId="0" fontId="1" fillId="0" borderId="0" xfId="0" applyFont="1" applyFill="1" applyBorder="1" applyAlignment="1">
      <alignment horizontal="right"/>
    </xf>
    <xf numFmtId="0" fontId="0" fillId="0" borderId="0" xfId="0" applyFill="1" applyBorder="1" applyAlignment="1">
      <alignment/>
    </xf>
    <xf numFmtId="41" fontId="0" fillId="0" borderId="0" xfId="0" applyNumberFormat="1" applyFill="1" applyBorder="1" applyAlignment="1">
      <alignment/>
    </xf>
    <xf numFmtId="41" fontId="0" fillId="0" borderId="1" xfId="0" applyNumberFormat="1" applyFill="1" applyBorder="1" applyAlignment="1">
      <alignment/>
    </xf>
    <xf numFmtId="0" fontId="2" fillId="0" borderId="0" xfId="0" applyFont="1" applyFill="1" applyAlignment="1">
      <alignment/>
    </xf>
    <xf numFmtId="41" fontId="0" fillId="0" borderId="18" xfId="0" applyNumberFormat="1" applyFill="1" applyBorder="1" applyAlignment="1">
      <alignment/>
    </xf>
    <xf numFmtId="0" fontId="3" fillId="0" borderId="0" xfId="0" applyFont="1" applyFill="1" applyAlignment="1">
      <alignment/>
    </xf>
    <xf numFmtId="41" fontId="0" fillId="0" borderId="2" xfId="0" applyNumberFormat="1" applyFill="1" applyBorder="1" applyAlignment="1">
      <alignment/>
    </xf>
    <xf numFmtId="0" fontId="1" fillId="0" borderId="0" xfId="0" applyFont="1" applyFill="1" applyAlignment="1">
      <alignment horizontal="left" indent="1"/>
    </xf>
    <xf numFmtId="0" fontId="0" fillId="0" borderId="0" xfId="0" applyFont="1" applyFill="1" applyAlignment="1">
      <alignment/>
    </xf>
    <xf numFmtId="168" fontId="0" fillId="0" borderId="0" xfId="0" applyNumberFormat="1" applyFill="1" applyAlignment="1">
      <alignment/>
    </xf>
    <xf numFmtId="15" fontId="1" fillId="0" borderId="0" xfId="0" applyNumberFormat="1" applyFont="1" applyFill="1" applyAlignment="1">
      <alignment horizontal="center"/>
    </xf>
    <xf numFmtId="0" fontId="0" fillId="0" borderId="0" xfId="0" applyFill="1" applyAlignment="1">
      <alignment horizontal="center"/>
    </xf>
    <xf numFmtId="41" fontId="2" fillId="0" borderId="0" xfId="0" applyNumberFormat="1" applyFont="1" applyFill="1" applyAlignment="1">
      <alignment/>
    </xf>
    <xf numFmtId="41" fontId="0" fillId="0" borderId="3" xfId="0" applyNumberFormat="1" applyFill="1" applyBorder="1" applyAlignment="1">
      <alignment/>
    </xf>
    <xf numFmtId="41" fontId="0" fillId="0" borderId="4" xfId="0" applyNumberFormat="1" applyFill="1" applyBorder="1" applyAlignment="1">
      <alignment/>
    </xf>
    <xf numFmtId="41" fontId="0" fillId="0" borderId="0" xfId="0" applyNumberFormat="1" applyFont="1" applyFill="1" applyBorder="1" applyAlignment="1" quotePrefix="1">
      <alignment horizontal="right"/>
    </xf>
    <xf numFmtId="43" fontId="0" fillId="0" borderId="5" xfId="0" applyNumberFormat="1" applyFill="1" applyBorder="1" applyAlignment="1">
      <alignment/>
    </xf>
    <xf numFmtId="15" fontId="1" fillId="0" borderId="0" xfId="0" applyNumberFormat="1" applyFont="1" applyFill="1" applyAlignment="1">
      <alignment horizontal="right"/>
    </xf>
    <xf numFmtId="15" fontId="0" fillId="0" borderId="0" xfId="0" applyNumberFormat="1" applyFill="1" applyAlignment="1">
      <alignment horizontal="center"/>
    </xf>
    <xf numFmtId="166" fontId="0" fillId="0" borderId="0" xfId="0" applyNumberFormat="1" applyFill="1" applyAlignment="1">
      <alignment/>
    </xf>
    <xf numFmtId="0" fontId="0" fillId="0" borderId="0" xfId="0" applyFont="1" applyFill="1" applyAlignment="1">
      <alignment/>
    </xf>
    <xf numFmtId="0" fontId="0" fillId="0" borderId="0" xfId="0" applyFont="1" applyFill="1" applyAlignment="1">
      <alignment horizontal="left" vertical="center" wrapText="1"/>
    </xf>
    <xf numFmtId="0" fontId="3" fillId="0" borderId="0" xfId="0" applyFont="1" applyFill="1" applyAlignment="1">
      <alignment/>
    </xf>
    <xf numFmtId="41" fontId="0" fillId="0" borderId="13" xfId="0" applyNumberFormat="1" applyFont="1" applyFill="1" applyBorder="1" applyAlignment="1">
      <alignment/>
    </xf>
    <xf numFmtId="41" fontId="0" fillId="0" borderId="14" xfId="0" applyNumberFormat="1" applyFont="1" applyFill="1" applyBorder="1" applyAlignment="1">
      <alignment/>
    </xf>
    <xf numFmtId="41" fontId="0" fillId="0" borderId="0" xfId="0" applyNumberFormat="1" applyFont="1" applyFill="1" applyBorder="1" applyAlignment="1">
      <alignment/>
    </xf>
    <xf numFmtId="41" fontId="0" fillId="0" borderId="6" xfId="0" applyNumberFormat="1" applyFont="1" applyFill="1" applyBorder="1" applyAlignment="1">
      <alignment/>
    </xf>
    <xf numFmtId="41" fontId="0" fillId="0" borderId="0" xfId="0" applyNumberFormat="1" applyFont="1" applyFill="1" applyAlignment="1">
      <alignment/>
    </xf>
    <xf numFmtId="41" fontId="0" fillId="0" borderId="7" xfId="0" applyNumberFormat="1" applyFont="1" applyFill="1" applyBorder="1" applyAlignment="1">
      <alignment/>
    </xf>
    <xf numFmtId="41" fontId="0" fillId="0" borderId="8" xfId="0" applyNumberFormat="1" applyFont="1" applyFill="1" applyBorder="1" applyAlignment="1">
      <alignment/>
    </xf>
    <xf numFmtId="41" fontId="0" fillId="0" borderId="19" xfId="0" applyNumberFormat="1" applyFont="1" applyFill="1" applyBorder="1" applyAlignment="1">
      <alignment/>
    </xf>
    <xf numFmtId="41" fontId="0" fillId="0" borderId="20" xfId="0" applyNumberFormat="1" applyFont="1" applyFill="1" applyBorder="1" applyAlignment="1">
      <alignment/>
    </xf>
    <xf numFmtId="41" fontId="0" fillId="0" borderId="21" xfId="0" applyNumberFormat="1" applyFont="1" applyFill="1" applyBorder="1" applyAlignment="1">
      <alignment/>
    </xf>
    <xf numFmtId="41" fontId="2" fillId="0" borderId="0" xfId="0" applyNumberFormat="1" applyFont="1" applyFill="1" applyAlignment="1">
      <alignment/>
    </xf>
    <xf numFmtId="0" fontId="6" fillId="2" borderId="0" xfId="0" applyFont="1" applyFill="1" applyAlignment="1">
      <alignment/>
    </xf>
    <xf numFmtId="0" fontId="0" fillId="0" borderId="0" xfId="0" applyAlignment="1">
      <alignment horizontal="justify" vertical="top" wrapText="1"/>
    </xf>
    <xf numFmtId="0" fontId="0" fillId="0" borderId="0" xfId="0" applyAlignment="1">
      <alignment vertical="top" wrapText="1"/>
    </xf>
    <xf numFmtId="0" fontId="0" fillId="0" borderId="0" xfId="0" applyFont="1" applyFill="1" applyAlignment="1">
      <alignment horizontal="justify" vertical="top" wrapText="1"/>
    </xf>
    <xf numFmtId="15" fontId="0" fillId="0" borderId="0" xfId="0" applyNumberFormat="1" applyFont="1" applyAlignment="1">
      <alignment/>
    </xf>
    <xf numFmtId="0" fontId="1" fillId="0" borderId="0" xfId="0" applyNumberFormat="1" applyFont="1" applyFill="1" applyAlignment="1">
      <alignment horizontal="right"/>
    </xf>
    <xf numFmtId="0" fontId="0" fillId="2" borderId="0" xfId="0" applyFont="1" applyFill="1" applyAlignment="1">
      <alignment horizontal="justify"/>
    </xf>
    <xf numFmtId="41" fontId="1" fillId="2" borderId="13" xfId="0" applyNumberFormat="1" applyFont="1" applyFill="1" applyBorder="1" applyAlignment="1">
      <alignment horizontal="justify"/>
    </xf>
    <xf numFmtId="41" fontId="1" fillId="2" borderId="15" xfId="0" applyNumberFormat="1" applyFont="1" applyFill="1" applyBorder="1" applyAlignment="1">
      <alignment horizontal="justify"/>
    </xf>
    <xf numFmtId="41" fontId="1" fillId="2" borderId="9" xfId="0" applyNumberFormat="1" applyFont="1" applyFill="1" applyBorder="1" applyAlignment="1">
      <alignment horizontal="justify"/>
    </xf>
    <xf numFmtId="41" fontId="1" fillId="2" borderId="17" xfId="0" applyNumberFormat="1" applyFont="1" applyFill="1" applyBorder="1" applyAlignment="1">
      <alignment horizontal="justify"/>
    </xf>
    <xf numFmtId="41" fontId="1" fillId="2" borderId="13" xfId="0" applyNumberFormat="1" applyFont="1" applyFill="1" applyBorder="1" applyAlignment="1">
      <alignment horizontal="center"/>
    </xf>
    <xf numFmtId="0" fontId="0" fillId="2" borderId="0" xfId="0" applyFont="1" applyFill="1" applyAlignment="1">
      <alignment horizontal="justify" vertical="top"/>
    </xf>
    <xf numFmtId="0" fontId="0" fillId="2" borderId="6" xfId="0" applyFill="1" applyBorder="1" applyAlignment="1">
      <alignment horizontal="justify"/>
    </xf>
    <xf numFmtId="0" fontId="0" fillId="2" borderId="8" xfId="0" applyFill="1" applyBorder="1" applyAlignment="1">
      <alignment horizontal="justify"/>
    </xf>
    <xf numFmtId="0" fontId="0" fillId="2" borderId="10" xfId="0" applyFill="1" applyBorder="1" applyAlignment="1">
      <alignment horizontal="justify"/>
    </xf>
    <xf numFmtId="0" fontId="1" fillId="2" borderId="12" xfId="0" applyFont="1" applyFill="1" applyBorder="1" applyAlignment="1">
      <alignment horizontal="center"/>
    </xf>
    <xf numFmtId="0" fontId="1" fillId="2" borderId="22" xfId="0" applyFont="1" applyFill="1" applyBorder="1" applyAlignment="1">
      <alignment horizontal="center"/>
    </xf>
    <xf numFmtId="0" fontId="1" fillId="0" borderId="0" xfId="0" applyFont="1" applyFill="1" applyAlignment="1">
      <alignment horizontal="center"/>
    </xf>
    <xf numFmtId="0" fontId="1" fillId="0" borderId="0" xfId="0" applyFont="1" applyFill="1" applyAlignment="1" applyProtection="1">
      <alignment horizontal="center"/>
      <protection locked="0"/>
    </xf>
    <xf numFmtId="0" fontId="0" fillId="2" borderId="0" xfId="0" applyFill="1" applyAlignment="1">
      <alignment horizontal="justify"/>
    </xf>
    <xf numFmtId="41" fontId="1" fillId="0" borderId="0" xfId="0" applyNumberFormat="1" applyFont="1" applyFill="1" applyAlignment="1" applyProtection="1">
      <alignment horizontal="center" wrapText="1"/>
      <protection locked="0"/>
    </xf>
    <xf numFmtId="0" fontId="1" fillId="2" borderId="0" xfId="0" applyFont="1" applyFill="1" applyBorder="1" applyAlignment="1">
      <alignment horizontal="left" wrapText="1"/>
    </xf>
    <xf numFmtId="0" fontId="1" fillId="2" borderId="0" xfId="0" applyFont="1" applyFill="1" applyBorder="1" applyAlignment="1">
      <alignment horizontal="right"/>
    </xf>
    <xf numFmtId="0" fontId="0" fillId="2" borderId="0" xfId="0" applyFill="1" applyAlignment="1">
      <alignment horizontal="justify" vertical="top" wrapText="1"/>
    </xf>
    <xf numFmtId="0" fontId="2" fillId="2" borderId="0" xfId="0" applyFont="1" applyFill="1" applyAlignment="1">
      <alignment horizontal="justify" wrapText="1"/>
    </xf>
    <xf numFmtId="0" fontId="0" fillId="2" borderId="0" xfId="0" applyFill="1" applyAlignment="1">
      <alignment horizontal="justify" wrapText="1"/>
    </xf>
    <xf numFmtId="0" fontId="0" fillId="2" borderId="0" xfId="0" applyFill="1" applyAlignment="1">
      <alignment wrapText="1"/>
    </xf>
    <xf numFmtId="0" fontId="0" fillId="2" borderId="0" xfId="0" applyFill="1" applyAlignment="1">
      <alignment/>
    </xf>
    <xf numFmtId="0" fontId="2" fillId="0" borderId="0" xfId="0" applyFont="1" applyFill="1" applyAlignment="1">
      <alignment horizontal="justify" wrapText="1"/>
    </xf>
    <xf numFmtId="0" fontId="0" fillId="2" borderId="0" xfId="0" applyFont="1" applyFill="1" applyAlignment="1">
      <alignment horizontal="justify" vertical="center"/>
    </xf>
    <xf numFmtId="37" fontId="0" fillId="2" borderId="0" xfId="21" applyFont="1" applyFill="1" applyAlignment="1">
      <alignment horizontal="justify" wrapText="1"/>
      <protection/>
    </xf>
    <xf numFmtId="0" fontId="1" fillId="2" borderId="0" xfId="0" applyFont="1" applyFill="1" applyAlignment="1">
      <alignment horizontal="justify"/>
    </xf>
    <xf numFmtId="0" fontId="0" fillId="2" borderId="0" xfId="0" applyFont="1" applyFill="1" applyAlignment="1">
      <alignment horizontal="justify"/>
    </xf>
    <xf numFmtId="37" fontId="1" fillId="2" borderId="0" xfId="21" applyFont="1" applyFill="1" applyAlignment="1">
      <alignment horizontal="left" wrapText="1"/>
      <protection/>
    </xf>
    <xf numFmtId="0" fontId="2"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horizontal="justify" vertical="top" wrapText="1"/>
    </xf>
    <xf numFmtId="0" fontId="0" fillId="2" borderId="0" xfId="0" applyFont="1" applyFill="1" applyAlignment="1">
      <alignment wrapText="1"/>
    </xf>
    <xf numFmtId="0" fontId="0" fillId="0" borderId="0" xfId="0" applyAlignment="1">
      <alignment wrapText="1"/>
    </xf>
    <xf numFmtId="0" fontId="1" fillId="2" borderId="0" xfId="0" applyFont="1" applyFill="1" applyAlignment="1" applyProtection="1">
      <alignment/>
      <protection locked="0"/>
    </xf>
    <xf numFmtId="0" fontId="1" fillId="2" borderId="0" xfId="0" applyFont="1" applyFill="1" applyAlignment="1">
      <alignment/>
    </xf>
    <xf numFmtId="0" fontId="0" fillId="0" borderId="0" xfId="0" applyAlignment="1">
      <alignment horizontal="justify" vertical="top" wrapText="1"/>
    </xf>
    <xf numFmtId="0" fontId="0" fillId="0" borderId="0" xfId="0" applyAlignment="1">
      <alignment horizontal="justify" vertical="top"/>
    </xf>
    <xf numFmtId="41" fontId="1" fillId="2" borderId="0" xfId="0" applyNumberFormat="1" applyFont="1" applyFill="1" applyAlignment="1" applyProtection="1">
      <alignment horizontal="center" wrapText="1"/>
      <protection locked="0"/>
    </xf>
    <xf numFmtId="0" fontId="2" fillId="2" borderId="0" xfId="0" applyNumberFormat="1" applyFont="1" applyFill="1" applyAlignment="1">
      <alignment horizontal="justify" vertical="top" wrapText="1"/>
    </xf>
    <xf numFmtId="0" fontId="1" fillId="2" borderId="0" xfId="0" applyFont="1" applyFill="1" applyAlignment="1">
      <alignment horizontal="center"/>
    </xf>
    <xf numFmtId="0" fontId="0" fillId="2" borderId="0" xfId="0" applyFont="1" applyFill="1" applyAlignment="1">
      <alignment horizontal="justify" vertical="top" wrapText="1"/>
    </xf>
    <xf numFmtId="0" fontId="0" fillId="2" borderId="0" xfId="0" applyFont="1" applyFill="1" applyAlignment="1">
      <alignment vertical="top" wrapText="1"/>
    </xf>
    <xf numFmtId="0" fontId="0" fillId="0" borderId="0" xfId="0" applyAlignment="1">
      <alignment vertical="top" wrapText="1"/>
    </xf>
    <xf numFmtId="41" fontId="1" fillId="2" borderId="15" xfId="0" applyNumberFormat="1" applyFont="1" applyFill="1" applyBorder="1" applyAlignment="1">
      <alignment horizontal="center"/>
    </xf>
    <xf numFmtId="41" fontId="1" fillId="2" borderId="9" xfId="0" applyNumberFormat="1" applyFont="1" applyFill="1" applyBorder="1" applyAlignment="1">
      <alignment horizontal="center"/>
    </xf>
    <xf numFmtId="41" fontId="1" fillId="2" borderId="17" xfId="0" applyNumberFormat="1" applyFont="1" applyFill="1" applyBorder="1" applyAlignment="1">
      <alignment horizontal="center"/>
    </xf>
    <xf numFmtId="0" fontId="2" fillId="2" borderId="6" xfId="0" applyFont="1" applyFill="1" applyBorder="1" applyAlignment="1">
      <alignment vertical="center" wrapText="1"/>
    </xf>
    <xf numFmtId="0" fontId="0" fillId="2" borderId="10" xfId="0" applyFill="1" applyBorder="1" applyAlignment="1">
      <alignment vertical="center" wrapText="1"/>
    </xf>
    <xf numFmtId="0" fontId="0" fillId="2" borderId="6" xfId="0" applyFill="1" applyBorder="1" applyAlignment="1">
      <alignment wrapText="1"/>
    </xf>
    <xf numFmtId="0" fontId="0" fillId="2" borderId="10" xfId="0" applyFill="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GPB_1st_Qtr_2007_Report-lates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66"/>
  <sheetViews>
    <sheetView view="pageBreakPreview" zoomScaleNormal="75" zoomScaleSheetLayoutView="100" workbookViewId="0" topLeftCell="A1">
      <selection activeCell="A32" sqref="A32"/>
    </sheetView>
  </sheetViews>
  <sheetFormatPr defaultColWidth="9.140625" defaultRowHeight="12.75"/>
  <cols>
    <col min="1" max="1" width="28.8515625" style="0" customWidth="1"/>
    <col min="2" max="2" width="13.7109375" style="0" customWidth="1"/>
    <col min="3" max="3" width="1.7109375" style="0" customWidth="1"/>
    <col min="4" max="4" width="13.7109375" style="0" customWidth="1"/>
    <col min="5" max="5" width="1.7109375" style="0" customWidth="1"/>
    <col min="6" max="6" width="13.7109375" style="0" customWidth="1"/>
    <col min="7" max="7" width="1.7109375" style="0" customWidth="1"/>
    <col min="8" max="8" width="13.7109375" style="0" customWidth="1"/>
  </cols>
  <sheetData>
    <row r="1" spans="1:8" ht="12.75">
      <c r="A1" s="135" t="s">
        <v>0</v>
      </c>
      <c r="B1" s="135"/>
      <c r="C1" s="135"/>
      <c r="D1" s="135"/>
      <c r="E1" s="135"/>
      <c r="F1" s="135"/>
      <c r="G1" s="135"/>
      <c r="H1" s="135"/>
    </row>
    <row r="2" spans="1:8" ht="12.75">
      <c r="A2" s="135" t="s">
        <v>9</v>
      </c>
      <c r="B2" s="135"/>
      <c r="C2" s="135"/>
      <c r="D2" s="135"/>
      <c r="E2" s="135"/>
      <c r="F2" s="135"/>
      <c r="G2" s="135"/>
      <c r="H2" s="135"/>
    </row>
    <row r="3" spans="1:8" ht="12.75">
      <c r="A3" s="135"/>
      <c r="B3" s="135"/>
      <c r="C3" s="135"/>
      <c r="D3" s="135"/>
      <c r="E3" s="135"/>
      <c r="F3" s="135"/>
      <c r="G3" s="135"/>
      <c r="H3" s="135"/>
    </row>
    <row r="4" spans="1:8" ht="12.75">
      <c r="A4" s="135" t="s">
        <v>222</v>
      </c>
      <c r="B4" s="135"/>
      <c r="C4" s="135"/>
      <c r="D4" s="135"/>
      <c r="E4" s="135"/>
      <c r="F4" s="135"/>
      <c r="G4" s="135"/>
      <c r="H4" s="135"/>
    </row>
    <row r="5" spans="1:8" ht="12.75">
      <c r="A5" s="135" t="s">
        <v>2</v>
      </c>
      <c r="B5" s="135"/>
      <c r="C5" s="135"/>
      <c r="D5" s="135"/>
      <c r="E5" s="135"/>
      <c r="F5" s="135"/>
      <c r="G5" s="135"/>
      <c r="H5" s="135"/>
    </row>
    <row r="6" spans="1:8" ht="12.75">
      <c r="A6" s="135"/>
      <c r="B6" s="135"/>
      <c r="C6" s="135"/>
      <c r="D6" s="135"/>
      <c r="E6" s="135"/>
      <c r="F6" s="135"/>
      <c r="G6" s="135"/>
      <c r="H6" s="135"/>
    </row>
    <row r="7" spans="1:8" ht="12.75">
      <c r="A7" s="135" t="s">
        <v>3</v>
      </c>
      <c r="B7" s="135"/>
      <c r="C7" s="135"/>
      <c r="D7" s="135"/>
      <c r="E7" s="135"/>
      <c r="F7" s="135"/>
      <c r="G7" s="135"/>
      <c r="H7" s="135"/>
    </row>
    <row r="8" spans="1:8" s="25" customFormat="1" ht="12.75">
      <c r="A8" s="135" t="s">
        <v>201</v>
      </c>
      <c r="B8" s="135"/>
      <c r="C8" s="136"/>
      <c r="D8" s="135"/>
      <c r="E8" s="136"/>
      <c r="F8" s="135"/>
      <c r="G8" s="136"/>
      <c r="H8" s="135"/>
    </row>
    <row r="9" spans="1:8" ht="12.75">
      <c r="A9" s="135"/>
      <c r="B9" s="137" t="s">
        <v>7</v>
      </c>
      <c r="C9" s="138"/>
      <c r="D9" s="137" t="s">
        <v>7</v>
      </c>
      <c r="E9" s="138"/>
      <c r="F9" s="137" t="str">
        <f>+B9</f>
        <v> </v>
      </c>
      <c r="G9" s="138"/>
      <c r="H9" s="137" t="str">
        <f>+D9</f>
        <v> </v>
      </c>
    </row>
    <row r="10" spans="1:8" ht="12.75">
      <c r="A10" s="135"/>
      <c r="B10" s="196" t="s">
        <v>40</v>
      </c>
      <c r="C10" s="195"/>
      <c r="D10" s="195"/>
      <c r="E10" s="138"/>
      <c r="F10" s="195" t="s">
        <v>186</v>
      </c>
      <c r="G10" s="195"/>
      <c r="H10" s="195"/>
    </row>
    <row r="11" spans="1:8" ht="12.75" customHeight="1">
      <c r="A11" s="135"/>
      <c r="B11" s="198" t="s">
        <v>149</v>
      </c>
      <c r="C11" s="198"/>
      <c r="D11" s="198"/>
      <c r="E11" s="139"/>
      <c r="F11" s="198" t="s">
        <v>220</v>
      </c>
      <c r="G11" s="198"/>
      <c r="H11" s="198"/>
    </row>
    <row r="12" spans="1:8" ht="12.75">
      <c r="A12" s="135"/>
      <c r="B12" s="140">
        <v>39903</v>
      </c>
      <c r="C12" s="141"/>
      <c r="D12" s="140">
        <v>39538</v>
      </c>
      <c r="E12" s="141"/>
      <c r="F12" s="140">
        <f>+B12</f>
        <v>39903</v>
      </c>
      <c r="G12" s="141"/>
      <c r="H12" s="140">
        <f>+D12</f>
        <v>39538</v>
      </c>
    </row>
    <row r="13" spans="1:8" ht="12.75">
      <c r="A13" s="135"/>
      <c r="B13" s="134" t="s">
        <v>4</v>
      </c>
      <c r="C13" s="142"/>
      <c r="D13" s="134" t="s">
        <v>4</v>
      </c>
      <c r="E13" s="142"/>
      <c r="F13" s="134" t="s">
        <v>4</v>
      </c>
      <c r="G13" s="142"/>
      <c r="H13" s="134" t="s">
        <v>4</v>
      </c>
    </row>
    <row r="14" spans="1:8" ht="12.75">
      <c r="A14" s="6"/>
      <c r="B14" s="6"/>
      <c r="C14" s="143"/>
      <c r="D14" s="6"/>
      <c r="E14" s="143"/>
      <c r="F14" s="6"/>
      <c r="G14" s="143"/>
      <c r="H14" s="6"/>
    </row>
    <row r="15" spans="1:8" ht="12.75">
      <c r="A15" s="6" t="s">
        <v>5</v>
      </c>
      <c r="B15" s="144">
        <v>27161</v>
      </c>
      <c r="C15" s="144"/>
      <c r="D15" s="144">
        <v>22137</v>
      </c>
      <c r="E15" s="144"/>
      <c r="F15" s="144">
        <v>116523</v>
      </c>
      <c r="G15" s="144"/>
      <c r="H15" s="144">
        <v>95707</v>
      </c>
    </row>
    <row r="16" spans="1:8" ht="12.75">
      <c r="A16" s="6"/>
      <c r="B16" s="133"/>
      <c r="C16" s="144"/>
      <c r="D16" s="133"/>
      <c r="E16" s="144"/>
      <c r="F16" s="133"/>
      <c r="G16" s="144"/>
      <c r="H16" s="133"/>
    </row>
    <row r="17" spans="1:8" ht="12.75">
      <c r="A17" s="6" t="s">
        <v>36</v>
      </c>
      <c r="B17" s="145">
        <v>-30890</v>
      </c>
      <c r="C17" s="144"/>
      <c r="D17" s="145">
        <v>-15952</v>
      </c>
      <c r="E17" s="144"/>
      <c r="F17" s="145">
        <v>-113801</v>
      </c>
      <c r="G17" s="144"/>
      <c r="H17" s="145">
        <f>-83134+1081</f>
        <v>-82053</v>
      </c>
    </row>
    <row r="18" spans="1:8" ht="12.75">
      <c r="A18" s="6"/>
      <c r="B18" s="133"/>
      <c r="C18" s="144"/>
      <c r="D18" s="133"/>
      <c r="E18" s="144"/>
      <c r="F18" s="133"/>
      <c r="G18" s="144"/>
      <c r="H18" s="133"/>
    </row>
    <row r="19" spans="1:8" ht="12.75">
      <c r="A19" s="6" t="s">
        <v>219</v>
      </c>
      <c r="B19" s="133">
        <f>+B15+B17</f>
        <v>-3729</v>
      </c>
      <c r="C19" s="144"/>
      <c r="D19" s="133">
        <f>+D15+D17</f>
        <v>6185</v>
      </c>
      <c r="E19" s="144"/>
      <c r="F19" s="133">
        <f>+F15+F17</f>
        <v>2722</v>
      </c>
      <c r="G19" s="144"/>
      <c r="H19" s="133">
        <f>+H15+H17</f>
        <v>13654</v>
      </c>
    </row>
    <row r="20" spans="1:8" ht="12.75">
      <c r="A20" s="6"/>
      <c r="B20" s="133"/>
      <c r="C20" s="144"/>
      <c r="D20" s="133"/>
      <c r="E20" s="144"/>
      <c r="F20" s="133"/>
      <c r="G20" s="144"/>
      <c r="H20" s="133"/>
    </row>
    <row r="21" spans="1:8" ht="12.75">
      <c r="A21" s="6" t="s">
        <v>183</v>
      </c>
      <c r="B21" s="133">
        <v>1038</v>
      </c>
      <c r="C21" s="144"/>
      <c r="D21" s="133">
        <v>78</v>
      </c>
      <c r="E21" s="144"/>
      <c r="F21" s="133">
        <v>1228</v>
      </c>
      <c r="G21" s="144"/>
      <c r="H21" s="133">
        <v>128</v>
      </c>
    </row>
    <row r="22" spans="1:8" ht="12.75">
      <c r="A22" s="146"/>
      <c r="B22" s="133"/>
      <c r="C22" s="144"/>
      <c r="D22" s="133"/>
      <c r="E22" s="144"/>
      <c r="F22" s="133"/>
      <c r="G22" s="144"/>
      <c r="H22" s="133"/>
    </row>
    <row r="23" spans="1:8" ht="12.75">
      <c r="A23" s="146" t="s">
        <v>37</v>
      </c>
      <c r="B23" s="133">
        <v>-1170</v>
      </c>
      <c r="C23" s="144"/>
      <c r="D23" s="133">
        <v>-3090</v>
      </c>
      <c r="E23" s="144"/>
      <c r="F23" s="133">
        <v>-4002</v>
      </c>
      <c r="G23" s="144"/>
      <c r="H23" s="133">
        <v>-5468</v>
      </c>
    </row>
    <row r="24" spans="1:8" ht="12.75">
      <c r="A24" s="146"/>
      <c r="B24" s="133"/>
      <c r="C24" s="144"/>
      <c r="D24" s="133"/>
      <c r="E24" s="144"/>
      <c r="F24" s="133"/>
      <c r="G24" s="144"/>
      <c r="H24" s="133" t="s">
        <v>7</v>
      </c>
    </row>
    <row r="25" spans="1:8" ht="12.75">
      <c r="A25" s="146" t="s">
        <v>38</v>
      </c>
      <c r="B25" s="133">
        <v>-585</v>
      </c>
      <c r="C25" s="144"/>
      <c r="D25" s="133">
        <v>-679</v>
      </c>
      <c r="E25" s="144"/>
      <c r="F25" s="133">
        <v>-2336</v>
      </c>
      <c r="G25" s="144"/>
      <c r="H25" s="133">
        <v>-2631</v>
      </c>
    </row>
    <row r="26" spans="1:8" ht="12.75">
      <c r="A26" s="146"/>
      <c r="B26" s="133"/>
      <c r="C26" s="144"/>
      <c r="D26" s="133"/>
      <c r="E26" s="144"/>
      <c r="F26" s="133"/>
      <c r="G26" s="144"/>
      <c r="H26" s="133"/>
    </row>
    <row r="27" spans="1:8" ht="12.75">
      <c r="A27" s="146" t="s">
        <v>39</v>
      </c>
      <c r="B27" s="133">
        <v>-30</v>
      </c>
      <c r="C27" s="144"/>
      <c r="D27" s="133">
        <v>-439</v>
      </c>
      <c r="E27" s="144"/>
      <c r="F27" s="133">
        <f>-1072-1</f>
        <v>-1073</v>
      </c>
      <c r="G27" s="144"/>
      <c r="H27" s="133">
        <v>-1324</v>
      </c>
    </row>
    <row r="28" spans="1:13" ht="12.75">
      <c r="A28" s="146"/>
      <c r="B28" s="133"/>
      <c r="C28" s="144"/>
      <c r="D28" s="133"/>
      <c r="E28" s="144"/>
      <c r="F28" s="133"/>
      <c r="G28" s="144"/>
      <c r="H28" s="133"/>
      <c r="L28" t="s">
        <v>7</v>
      </c>
      <c r="M28" t="s">
        <v>7</v>
      </c>
    </row>
    <row r="29" spans="1:8" ht="12.75">
      <c r="A29" s="146" t="s">
        <v>6</v>
      </c>
      <c r="B29" s="133">
        <v>-360</v>
      </c>
      <c r="C29" s="144"/>
      <c r="D29" s="133">
        <v>-531</v>
      </c>
      <c r="E29" s="144"/>
      <c r="F29" s="133">
        <v>-1507</v>
      </c>
      <c r="G29" s="144"/>
      <c r="H29" s="133">
        <v>-2094</v>
      </c>
    </row>
    <row r="30" spans="1:8" ht="12.75">
      <c r="A30" s="146"/>
      <c r="B30" s="147"/>
      <c r="C30" s="144"/>
      <c r="D30" s="147"/>
      <c r="E30" s="144"/>
      <c r="F30" s="147"/>
      <c r="G30" s="144"/>
      <c r="H30" s="147"/>
    </row>
    <row r="31" spans="1:8" ht="12.75">
      <c r="A31" s="148" t="s">
        <v>238</v>
      </c>
      <c r="B31" s="133">
        <f>SUM(B19:B30)</f>
        <v>-4836</v>
      </c>
      <c r="C31" s="144"/>
      <c r="D31" s="133">
        <f>SUM(D19:D30)</f>
        <v>1524</v>
      </c>
      <c r="E31" s="144"/>
      <c r="F31" s="133">
        <f>SUM(F19:F30)</f>
        <v>-4968</v>
      </c>
      <c r="G31" s="144"/>
      <c r="H31" s="133">
        <f>SUM(H19:H30)</f>
        <v>2265</v>
      </c>
    </row>
    <row r="32" spans="1:8" ht="12.75">
      <c r="A32" s="146"/>
      <c r="B32" s="133"/>
      <c r="C32" s="144"/>
      <c r="D32" s="133"/>
      <c r="E32" s="144"/>
      <c r="F32" s="133"/>
      <c r="G32" s="144"/>
      <c r="H32" s="133"/>
    </row>
    <row r="33" spans="1:8" ht="12.75">
      <c r="A33" s="146" t="s">
        <v>129</v>
      </c>
      <c r="B33" s="133">
        <v>-12</v>
      </c>
      <c r="C33" s="144"/>
      <c r="D33" s="133">
        <v>-10</v>
      </c>
      <c r="E33" s="144"/>
      <c r="F33" s="133">
        <v>-12</v>
      </c>
      <c r="G33" s="144"/>
      <c r="H33" s="133">
        <v>-10</v>
      </c>
    </row>
    <row r="34" spans="1:8" ht="12.75">
      <c r="A34" s="146"/>
      <c r="B34" s="144"/>
      <c r="C34" s="144"/>
      <c r="D34" s="144"/>
      <c r="E34" s="144"/>
      <c r="F34" s="144" t="s">
        <v>7</v>
      </c>
      <c r="G34" s="144"/>
      <c r="H34" s="144"/>
    </row>
    <row r="35" spans="1:8" ht="13.5" thickBot="1">
      <c r="A35" s="148" t="s">
        <v>231</v>
      </c>
      <c r="B35" s="149">
        <f>+B31+B33</f>
        <v>-4848</v>
      </c>
      <c r="C35" s="144"/>
      <c r="D35" s="149">
        <f>+D31+D33</f>
        <v>1514</v>
      </c>
      <c r="E35" s="144"/>
      <c r="F35" s="149">
        <f>+F31+F33</f>
        <v>-4980</v>
      </c>
      <c r="G35" s="144"/>
      <c r="H35" s="149">
        <f>+H31+H33</f>
        <v>2255</v>
      </c>
    </row>
    <row r="36" spans="1:8" ht="13.5" thickTop="1">
      <c r="A36" s="146"/>
      <c r="B36" s="133"/>
      <c r="C36" s="144"/>
      <c r="D36" s="133"/>
      <c r="E36" s="144"/>
      <c r="F36" s="133"/>
      <c r="G36" s="144"/>
      <c r="H36" s="133"/>
    </row>
    <row r="37" spans="1:8" ht="12.75">
      <c r="A37" s="135" t="s">
        <v>131</v>
      </c>
      <c r="B37" s="133"/>
      <c r="C37" s="144"/>
      <c r="D37" s="133"/>
      <c r="E37" s="144"/>
      <c r="F37" s="133"/>
      <c r="G37" s="144"/>
      <c r="H37" s="133"/>
    </row>
    <row r="38" spans="1:8" ht="12.75">
      <c r="A38" s="146" t="s">
        <v>132</v>
      </c>
      <c r="B38" s="133">
        <f>+B35</f>
        <v>-4848</v>
      </c>
      <c r="C38" s="144"/>
      <c r="D38" s="133">
        <f>+D35</f>
        <v>1514</v>
      </c>
      <c r="E38" s="144"/>
      <c r="F38" s="133">
        <f>+F35</f>
        <v>-4980</v>
      </c>
      <c r="G38" s="144"/>
      <c r="H38" s="133">
        <f>+H35</f>
        <v>2255</v>
      </c>
    </row>
    <row r="39" spans="1:8" ht="12.75">
      <c r="A39" s="146" t="s">
        <v>120</v>
      </c>
      <c r="B39" s="133">
        <v>0</v>
      </c>
      <c r="C39" s="144"/>
      <c r="D39" s="133">
        <v>0</v>
      </c>
      <c r="E39" s="144"/>
      <c r="F39" s="133">
        <v>0</v>
      </c>
      <c r="G39" s="144"/>
      <c r="H39" s="133">
        <v>0</v>
      </c>
    </row>
    <row r="40" spans="1:8" ht="13.5" thickBot="1">
      <c r="A40" s="146"/>
      <c r="B40" s="149">
        <f>SUM(B38:B39)</f>
        <v>-4848</v>
      </c>
      <c r="C40" s="144"/>
      <c r="D40" s="149">
        <f>SUM(D38:D39)</f>
        <v>1514</v>
      </c>
      <c r="E40" s="144"/>
      <c r="F40" s="149">
        <f>SUM(F38:F39)</f>
        <v>-4980</v>
      </c>
      <c r="G40" s="144"/>
      <c r="H40" s="149">
        <f>SUM(H38:H39)</f>
        <v>2255</v>
      </c>
    </row>
    <row r="41" spans="1:8" ht="13.5" thickTop="1">
      <c r="A41" s="146"/>
      <c r="B41" s="133"/>
      <c r="C41" s="144"/>
      <c r="D41" s="133"/>
      <c r="E41" s="144"/>
      <c r="F41" s="133"/>
      <c r="G41" s="144"/>
      <c r="H41" s="133"/>
    </row>
    <row r="42" spans="1:8" ht="12.75">
      <c r="A42" s="135" t="s">
        <v>239</v>
      </c>
      <c r="B42" s="133"/>
      <c r="C42" s="144"/>
      <c r="D42" s="133"/>
      <c r="E42" s="144"/>
      <c r="F42" s="133"/>
      <c r="G42" s="144"/>
      <c r="H42" s="133"/>
    </row>
    <row r="43" spans="1:8" ht="12.75">
      <c r="A43" s="150" t="s">
        <v>130</v>
      </c>
      <c r="B43" s="133"/>
      <c r="C43" s="144"/>
      <c r="D43" s="133"/>
      <c r="E43" s="144"/>
      <c r="F43" s="133"/>
      <c r="G43" s="144"/>
      <c r="H43" s="133"/>
    </row>
    <row r="44" spans="1:8" ht="12.75">
      <c r="A44" s="151" t="s">
        <v>28</v>
      </c>
      <c r="B44" s="152">
        <f>B35/(BalSheet!$B$30)*100</f>
        <v>-10.760659667502718</v>
      </c>
      <c r="C44" s="144"/>
      <c r="D44" s="152">
        <f>D35/(BalSheet!$B$30)*100</f>
        <v>3.360486538077376</v>
      </c>
      <c r="E44" s="144"/>
      <c r="F44" s="152">
        <f>F35/(BalSheet!$B$30)*100</f>
        <v>-11.053647925776309</v>
      </c>
      <c r="G44" s="144"/>
      <c r="H44" s="152">
        <f>H35/(BalSheet!$B$30)*100</f>
        <v>5.005216078840477</v>
      </c>
    </row>
    <row r="45" spans="1:8" ht="12.75">
      <c r="A45" s="32" t="s">
        <v>29</v>
      </c>
      <c r="B45" s="28">
        <v>0</v>
      </c>
      <c r="C45" s="27"/>
      <c r="D45" s="28">
        <v>0</v>
      </c>
      <c r="E45" s="27"/>
      <c r="F45" s="28">
        <v>0</v>
      </c>
      <c r="G45" s="27"/>
      <c r="H45" s="28">
        <v>0</v>
      </c>
    </row>
    <row r="46" spans="1:8" ht="12.75">
      <c r="A46" s="30"/>
      <c r="B46" s="28"/>
      <c r="C46" s="27"/>
      <c r="D46" s="28"/>
      <c r="E46" s="27"/>
      <c r="F46" s="28"/>
      <c r="G46" s="27"/>
      <c r="H46" s="28"/>
    </row>
    <row r="47" spans="1:8" ht="12.75">
      <c r="A47" s="25"/>
      <c r="B47" s="28"/>
      <c r="C47" s="27"/>
      <c r="D47" s="28"/>
      <c r="E47" s="27"/>
      <c r="F47" s="28"/>
      <c r="G47" s="27"/>
      <c r="H47" s="28"/>
    </row>
    <row r="48" spans="1:8" ht="12.75">
      <c r="A48" s="197" t="s">
        <v>133</v>
      </c>
      <c r="B48" s="197"/>
      <c r="C48" s="197"/>
      <c r="D48" s="197"/>
      <c r="E48" s="197"/>
      <c r="F48" s="197"/>
      <c r="G48" s="197"/>
      <c r="H48" s="197"/>
    </row>
    <row r="49" spans="1:8" ht="12.75">
      <c r="A49" s="197"/>
      <c r="B49" s="197"/>
      <c r="C49" s="197"/>
      <c r="D49" s="197"/>
      <c r="E49" s="197"/>
      <c r="F49" s="197"/>
      <c r="G49" s="197"/>
      <c r="H49" s="197"/>
    </row>
    <row r="50" spans="1:8" ht="12.75">
      <c r="A50" s="197"/>
      <c r="B50" s="197"/>
      <c r="C50" s="197"/>
      <c r="D50" s="197"/>
      <c r="E50" s="197"/>
      <c r="F50" s="197"/>
      <c r="G50" s="197"/>
      <c r="H50" s="197"/>
    </row>
    <row r="51" spans="1:8" ht="12.75">
      <c r="A51" s="25"/>
      <c r="B51" s="28"/>
      <c r="C51" s="27"/>
      <c r="D51" s="28"/>
      <c r="E51" s="27"/>
      <c r="F51" s="28"/>
      <c r="G51" s="27"/>
      <c r="H51" s="28"/>
    </row>
    <row r="52" spans="1:8" ht="12.75">
      <c r="A52" s="25"/>
      <c r="B52" s="28"/>
      <c r="C52" s="27"/>
      <c r="D52" s="28"/>
      <c r="E52" s="27"/>
      <c r="F52" s="28"/>
      <c r="G52" s="27"/>
      <c r="H52" s="28"/>
    </row>
    <row r="53" spans="3:7" ht="12.75">
      <c r="C53" s="2"/>
      <c r="E53" s="2"/>
      <c r="G53" s="2"/>
    </row>
    <row r="54" spans="3:7" ht="12.75">
      <c r="C54" s="2"/>
      <c r="E54" s="2"/>
      <c r="G54" s="2"/>
    </row>
    <row r="55" spans="3:8" ht="12.75">
      <c r="C55" s="2"/>
      <c r="E55" s="2"/>
      <c r="G55" s="2"/>
      <c r="H55" t="s">
        <v>7</v>
      </c>
    </row>
    <row r="56" spans="3:8" ht="12.75">
      <c r="C56" s="2"/>
      <c r="E56" s="2"/>
      <c r="G56" s="2"/>
      <c r="H56" s="1" t="s">
        <v>7</v>
      </c>
    </row>
    <row r="57" spans="3:7" ht="12.75">
      <c r="C57" s="2"/>
      <c r="E57" s="2"/>
      <c r="G57" s="2"/>
    </row>
    <row r="58" spans="3:7" ht="12.75">
      <c r="C58" s="2"/>
      <c r="E58" s="2"/>
      <c r="G58" s="2"/>
    </row>
    <row r="59" spans="3:7" ht="12.75">
      <c r="C59" s="2"/>
      <c r="E59" s="2"/>
      <c r="G59" s="2"/>
    </row>
    <row r="60" spans="3:7" ht="12.75">
      <c r="C60" s="2"/>
      <c r="E60" s="2"/>
      <c r="G60" s="2"/>
    </row>
    <row r="61" spans="3:7" ht="12.75">
      <c r="C61" s="2"/>
      <c r="E61" s="2"/>
      <c r="G61" s="2"/>
    </row>
    <row r="62" spans="3:7" ht="12.75">
      <c r="C62" s="2"/>
      <c r="E62" s="2"/>
      <c r="G62" s="2"/>
    </row>
    <row r="63" spans="3:7" ht="12.75">
      <c r="C63" s="2"/>
      <c r="E63" s="2"/>
      <c r="G63" s="2"/>
    </row>
    <row r="64" spans="3:7" ht="12.75">
      <c r="C64" s="2"/>
      <c r="E64" s="2"/>
      <c r="G64" s="2"/>
    </row>
    <row r="65" spans="3:7" ht="12.75">
      <c r="C65" s="2"/>
      <c r="E65" s="2"/>
      <c r="G65" s="2"/>
    </row>
    <row r="66" spans="3:7" ht="12.75">
      <c r="C66" s="2"/>
      <c r="E66" s="2"/>
      <c r="G66" s="2"/>
    </row>
  </sheetData>
  <mergeCells count="5">
    <mergeCell ref="F10:H10"/>
    <mergeCell ref="B10:D10"/>
    <mergeCell ref="A48:H50"/>
    <mergeCell ref="B11:D11"/>
    <mergeCell ref="F11:H11"/>
  </mergeCells>
  <printOptions/>
  <pageMargins left="0.75" right="0.5" top="0.75" bottom="0.75"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71"/>
  <sheetViews>
    <sheetView zoomScale="75" zoomScaleNormal="75" zoomScaleSheetLayoutView="100" workbookViewId="0" topLeftCell="A12">
      <selection activeCell="B67" sqref="B67"/>
    </sheetView>
  </sheetViews>
  <sheetFormatPr defaultColWidth="9.140625" defaultRowHeight="12.75"/>
  <cols>
    <col min="1" max="1" width="58.00390625" style="0" customWidth="1"/>
    <col min="2" max="2" width="15.7109375" style="0" customWidth="1"/>
    <col min="3" max="3" width="1.7109375" style="0" customWidth="1"/>
    <col min="4" max="4" width="15.7109375" style="0" customWidth="1"/>
  </cols>
  <sheetData>
    <row r="1" spans="1:4" ht="12.75">
      <c r="A1" s="33" t="s">
        <v>0</v>
      </c>
      <c r="B1" s="6"/>
      <c r="C1" s="25"/>
      <c r="D1" s="25"/>
    </row>
    <row r="2" spans="1:4" ht="12.75">
      <c r="A2" s="34" t="s">
        <v>9</v>
      </c>
      <c r="B2" s="6"/>
      <c r="C2" s="25"/>
      <c r="D2" s="25"/>
    </row>
    <row r="3" spans="1:4" ht="12.75">
      <c r="A3" s="34"/>
      <c r="B3" s="6"/>
      <c r="C3" s="25"/>
      <c r="D3" s="25"/>
    </row>
    <row r="4" spans="1:4" ht="12.75">
      <c r="A4" s="33" t="s">
        <v>10</v>
      </c>
      <c r="B4" s="6"/>
      <c r="C4" s="25"/>
      <c r="D4" s="25"/>
    </row>
    <row r="5" spans="1:4" ht="12.75">
      <c r="A5" s="33" t="s">
        <v>202</v>
      </c>
      <c r="B5" s="6"/>
      <c r="C5" s="25"/>
      <c r="D5" s="25"/>
    </row>
    <row r="6" spans="1:4" s="6" customFormat="1" ht="12.75">
      <c r="A6" s="33"/>
      <c r="C6" s="25"/>
      <c r="D6" s="25"/>
    </row>
    <row r="7" spans="1:4" ht="12.75">
      <c r="A7" s="25"/>
      <c r="B7" s="137" t="s">
        <v>112</v>
      </c>
      <c r="C7" s="22"/>
      <c r="D7" s="20" t="s">
        <v>112</v>
      </c>
    </row>
    <row r="8" spans="1:4" ht="12.75">
      <c r="A8" s="25"/>
      <c r="B8" s="153">
        <v>39903</v>
      </c>
      <c r="C8" s="21"/>
      <c r="D8" s="35">
        <v>39538</v>
      </c>
    </row>
    <row r="9" spans="1:4" ht="12.75">
      <c r="A9" s="25"/>
      <c r="B9" s="137" t="s">
        <v>4</v>
      </c>
      <c r="C9" s="21"/>
      <c r="D9" s="20" t="s">
        <v>4</v>
      </c>
    </row>
    <row r="10" spans="1:4" ht="12.75">
      <c r="A10" s="25"/>
      <c r="B10" s="154"/>
      <c r="C10" s="26"/>
      <c r="D10" s="20" t="s">
        <v>194</v>
      </c>
    </row>
    <row r="11" spans="1:4" ht="12.75">
      <c r="A11" s="21" t="s">
        <v>43</v>
      </c>
      <c r="B11" s="154"/>
      <c r="C11" s="26"/>
      <c r="D11" s="36"/>
    </row>
    <row r="12" spans="1:4" ht="12.75">
      <c r="A12" s="21" t="s">
        <v>30</v>
      </c>
      <c r="B12" s="154"/>
      <c r="C12" s="26"/>
      <c r="D12" s="36"/>
    </row>
    <row r="13" spans="1:6" ht="12.75">
      <c r="A13" s="37" t="s">
        <v>11</v>
      </c>
      <c r="B13" s="155">
        <v>24732</v>
      </c>
      <c r="C13" s="27"/>
      <c r="D13" s="38">
        <v>24229</v>
      </c>
      <c r="F13" t="s">
        <v>7</v>
      </c>
    </row>
    <row r="14" spans="1:4" ht="12.75">
      <c r="A14" s="37" t="s">
        <v>113</v>
      </c>
      <c r="B14" s="133">
        <v>1736</v>
      </c>
      <c r="C14" s="27"/>
      <c r="D14" s="28">
        <v>1459</v>
      </c>
    </row>
    <row r="15" spans="1:4" ht="12.75">
      <c r="A15" s="37"/>
      <c r="B15" s="156">
        <f>SUM(B13:B14)</f>
        <v>26468</v>
      </c>
      <c r="C15" s="27"/>
      <c r="D15" s="39">
        <f>SUM(D13:D14)</f>
        <v>25688</v>
      </c>
    </row>
    <row r="16" spans="1:4" ht="12.75">
      <c r="A16" s="25"/>
      <c r="B16" s="6"/>
      <c r="C16" s="26"/>
      <c r="D16" s="25"/>
    </row>
    <row r="17" spans="1:4" ht="12.75">
      <c r="A17" s="33" t="s">
        <v>122</v>
      </c>
      <c r="B17" s="6"/>
      <c r="C17" s="26"/>
      <c r="D17" s="25"/>
    </row>
    <row r="18" spans="1:4" ht="12.75">
      <c r="A18" s="25" t="s">
        <v>31</v>
      </c>
      <c r="B18" s="155">
        <v>6942</v>
      </c>
      <c r="C18" s="27"/>
      <c r="D18" s="38">
        <v>10843</v>
      </c>
    </row>
    <row r="19" spans="1:6" ht="12.75">
      <c r="A19" s="25" t="s">
        <v>114</v>
      </c>
      <c r="B19" s="155">
        <v>15889</v>
      </c>
      <c r="C19" s="27"/>
      <c r="D19" s="38">
        <v>16297</v>
      </c>
      <c r="F19" t="s">
        <v>7</v>
      </c>
    </row>
    <row r="20" spans="1:4" ht="12.75">
      <c r="A20" s="25" t="s">
        <v>115</v>
      </c>
      <c r="B20" s="155">
        <v>4573</v>
      </c>
      <c r="C20" s="27"/>
      <c r="D20" s="38">
        <v>3755</v>
      </c>
    </row>
    <row r="21" spans="1:6" ht="12.75">
      <c r="A21" s="25" t="s">
        <v>116</v>
      </c>
      <c r="B21" s="133">
        <v>35</v>
      </c>
      <c r="C21" s="27"/>
      <c r="D21" s="28">
        <v>122</v>
      </c>
      <c r="F21" t="s">
        <v>7</v>
      </c>
    </row>
    <row r="22" spans="1:4" ht="12.75">
      <c r="A22" s="32" t="s">
        <v>117</v>
      </c>
      <c r="B22" s="133">
        <v>17</v>
      </c>
      <c r="C22" s="27"/>
      <c r="D22" s="28">
        <v>17</v>
      </c>
    </row>
    <row r="23" spans="1:4" ht="12.75">
      <c r="A23" s="32" t="s">
        <v>101</v>
      </c>
      <c r="B23" s="133">
        <v>2157</v>
      </c>
      <c r="C23" s="27"/>
      <c r="D23" s="28">
        <v>2028</v>
      </c>
    </row>
    <row r="24" spans="1:6" ht="12.75">
      <c r="A24" s="25"/>
      <c r="B24" s="156">
        <f>SUM(B18:B23)</f>
        <v>29613</v>
      </c>
      <c r="C24" s="27"/>
      <c r="D24" s="39">
        <f>SUM(D18:D23)</f>
        <v>33062</v>
      </c>
      <c r="F24" s="1" t="s">
        <v>7</v>
      </c>
    </row>
    <row r="25" spans="1:6" ht="10.5" customHeight="1">
      <c r="A25" s="25"/>
      <c r="B25" s="144"/>
      <c r="C25" s="27"/>
      <c r="D25" s="27"/>
      <c r="F25" s="1"/>
    </row>
    <row r="26" spans="1:6" ht="13.5" thickBot="1">
      <c r="A26" s="21" t="s">
        <v>41</v>
      </c>
      <c r="B26" s="157">
        <f>+B15+B24</f>
        <v>56081</v>
      </c>
      <c r="C26" s="27"/>
      <c r="D26" s="40">
        <f>+D15+D24</f>
        <v>58750</v>
      </c>
      <c r="F26" s="1"/>
    </row>
    <row r="27" spans="1:6" ht="13.5" thickTop="1">
      <c r="A27" s="25"/>
      <c r="B27" s="144"/>
      <c r="C27" s="27"/>
      <c r="D27" s="27"/>
      <c r="F27" s="1"/>
    </row>
    <row r="28" spans="1:6" ht="12.75">
      <c r="A28" s="21" t="s">
        <v>42</v>
      </c>
      <c r="B28" s="144"/>
      <c r="C28" s="27"/>
      <c r="D28" s="27"/>
      <c r="F28" s="1"/>
    </row>
    <row r="29" spans="1:4" ht="12.75">
      <c r="A29" s="21" t="s">
        <v>174</v>
      </c>
      <c r="B29" s="6"/>
      <c r="C29" s="26"/>
      <c r="D29" s="25"/>
    </row>
    <row r="30" spans="1:4" ht="12.75">
      <c r="A30" s="32" t="s">
        <v>118</v>
      </c>
      <c r="B30" s="133">
        <v>45053</v>
      </c>
      <c r="C30" s="27"/>
      <c r="D30" s="28">
        <v>45053</v>
      </c>
    </row>
    <row r="31" spans="1:4" ht="12.75">
      <c r="A31" s="32" t="s">
        <v>119</v>
      </c>
      <c r="B31" s="133">
        <v>6447</v>
      </c>
      <c r="C31" s="27"/>
      <c r="D31" s="28">
        <v>6447</v>
      </c>
    </row>
    <row r="32" spans="1:4" ht="12.75">
      <c r="A32" s="32" t="s">
        <v>81</v>
      </c>
      <c r="B32" s="145">
        <v>-24674</v>
      </c>
      <c r="C32" s="27"/>
      <c r="D32" s="29">
        <v>-19694</v>
      </c>
    </row>
    <row r="33" spans="1:4" ht="12.75">
      <c r="A33" s="28" t="s">
        <v>7</v>
      </c>
      <c r="B33" s="144">
        <f>SUM(B30:B32)</f>
        <v>26826</v>
      </c>
      <c r="C33" s="26"/>
      <c r="D33" s="27">
        <f>SUM(D30:D32)</f>
        <v>31806</v>
      </c>
    </row>
    <row r="34" spans="1:4" ht="12.75">
      <c r="A34" s="32" t="s">
        <v>120</v>
      </c>
      <c r="B34" s="158" t="s">
        <v>110</v>
      </c>
      <c r="C34" s="26"/>
      <c r="D34" s="41" t="s">
        <v>110</v>
      </c>
    </row>
    <row r="35" spans="1:4" ht="12.75">
      <c r="A35" s="21" t="s">
        <v>84</v>
      </c>
      <c r="B35" s="156">
        <f>SUM(B33:B34)</f>
        <v>26826</v>
      </c>
      <c r="C35" s="27"/>
      <c r="D35" s="39">
        <f>SUM(D33:D34)</f>
        <v>31806</v>
      </c>
    </row>
    <row r="36" spans="1:4" ht="12.75">
      <c r="A36" s="25"/>
      <c r="B36" s="133"/>
      <c r="C36" s="27"/>
      <c r="D36" s="28"/>
    </row>
    <row r="37" spans="1:4" ht="12.75">
      <c r="A37" s="33" t="s">
        <v>121</v>
      </c>
      <c r="B37" s="6"/>
      <c r="C37" s="26"/>
      <c r="D37" s="25"/>
    </row>
    <row r="38" spans="1:4" ht="12.75">
      <c r="A38" s="42" t="s">
        <v>123</v>
      </c>
      <c r="B38" s="133">
        <v>8563</v>
      </c>
      <c r="C38" s="26"/>
      <c r="D38" s="28">
        <v>11941</v>
      </c>
    </row>
    <row r="39" spans="1:4" ht="12.75">
      <c r="A39" s="42" t="s">
        <v>124</v>
      </c>
      <c r="B39" s="145">
        <v>985</v>
      </c>
      <c r="C39" s="26"/>
      <c r="D39" s="29">
        <v>1106</v>
      </c>
    </row>
    <row r="40" spans="1:4" ht="12.75">
      <c r="A40" s="42"/>
      <c r="B40" s="156">
        <f>SUM(B38:B39)</f>
        <v>9548</v>
      </c>
      <c r="C40" s="26"/>
      <c r="D40" s="39">
        <f>SUM(D38:D39)</f>
        <v>13047</v>
      </c>
    </row>
    <row r="41" spans="1:4" ht="12.75">
      <c r="A41" s="33" t="s">
        <v>224</v>
      </c>
      <c r="B41" s="6"/>
      <c r="C41" s="26"/>
      <c r="D41" s="25"/>
    </row>
    <row r="42" spans="1:6" ht="12.75">
      <c r="A42" s="42" t="s">
        <v>123</v>
      </c>
      <c r="B42" s="133">
        <v>4398</v>
      </c>
      <c r="C42" s="27"/>
      <c r="D42" s="28">
        <v>4082</v>
      </c>
      <c r="F42" s="1" t="s">
        <v>7</v>
      </c>
    </row>
    <row r="43" spans="1:6" ht="12.75">
      <c r="A43" s="42" t="s">
        <v>124</v>
      </c>
      <c r="B43" s="133">
        <v>762</v>
      </c>
      <c r="C43" s="27"/>
      <c r="D43" s="28">
        <v>528</v>
      </c>
      <c r="F43" s="1"/>
    </row>
    <row r="44" spans="1:6" ht="12.75">
      <c r="A44" s="32" t="s">
        <v>125</v>
      </c>
      <c r="B44" s="133">
        <v>18</v>
      </c>
      <c r="C44" s="27"/>
      <c r="D44" s="28">
        <v>66</v>
      </c>
      <c r="F44" s="1" t="s">
        <v>7</v>
      </c>
    </row>
    <row r="45" spans="1:4" ht="12.75">
      <c r="A45" s="32" t="s">
        <v>126</v>
      </c>
      <c r="B45" s="133">
        <v>8605</v>
      </c>
      <c r="C45" s="27"/>
      <c r="D45" s="28">
        <v>5811</v>
      </c>
    </row>
    <row r="46" spans="1:4" ht="12.75">
      <c r="A46" s="32" t="s">
        <v>127</v>
      </c>
      <c r="B46" s="133">
        <v>5924</v>
      </c>
      <c r="C46" s="27"/>
      <c r="D46" s="28">
        <v>3410</v>
      </c>
    </row>
    <row r="47" spans="1:6" ht="12.75">
      <c r="A47" s="25"/>
      <c r="B47" s="156">
        <f>SUM(B42:B46)</f>
        <v>19707</v>
      </c>
      <c r="C47" s="27"/>
      <c r="D47" s="39">
        <f>SUM(D42:D46)</f>
        <v>13897</v>
      </c>
      <c r="F47" t="s">
        <v>7</v>
      </c>
    </row>
    <row r="48" spans="1:4" ht="9" customHeight="1">
      <c r="A48" s="25"/>
      <c r="B48" s="144"/>
      <c r="C48" s="27"/>
      <c r="D48" s="27"/>
    </row>
    <row r="49" spans="1:4" ht="12.75">
      <c r="A49" s="21" t="s">
        <v>79</v>
      </c>
      <c r="B49" s="144">
        <f>+B40+B47</f>
        <v>29255</v>
      </c>
      <c r="C49" s="27"/>
      <c r="D49" s="27">
        <f>+D40+D47</f>
        <v>26944</v>
      </c>
    </row>
    <row r="50" spans="1:4" ht="9" customHeight="1">
      <c r="A50" s="21"/>
      <c r="B50" s="144"/>
      <c r="C50" s="27"/>
      <c r="D50" s="27"/>
    </row>
    <row r="51" spans="1:7" ht="13.5" thickBot="1">
      <c r="A51" s="21" t="s">
        <v>80</v>
      </c>
      <c r="B51" s="149">
        <f>+B35+B49</f>
        <v>56081</v>
      </c>
      <c r="C51" s="27"/>
      <c r="D51" s="31">
        <f>+D35+D49</f>
        <v>58750</v>
      </c>
      <c r="E51" s="1">
        <f>B51-B26</f>
        <v>0</v>
      </c>
      <c r="F51" s="1">
        <f>D51-D26</f>
        <v>0</v>
      </c>
      <c r="G51" s="1" t="s">
        <v>7</v>
      </c>
    </row>
    <row r="52" spans="1:4" ht="10.5" customHeight="1" thickTop="1">
      <c r="A52" s="25"/>
      <c r="B52" s="133"/>
      <c r="C52" s="27"/>
      <c r="D52" s="28"/>
    </row>
    <row r="53" spans="1:4" ht="12.75">
      <c r="A53" s="25" t="s">
        <v>182</v>
      </c>
      <c r="B53" s="6"/>
      <c r="C53" s="26"/>
      <c r="D53" s="25"/>
    </row>
    <row r="54" spans="1:4" ht="13.5" thickBot="1">
      <c r="A54" s="43" t="s">
        <v>128</v>
      </c>
      <c r="B54" s="159">
        <f>+B35/B30</f>
        <v>0.5954320467005527</v>
      </c>
      <c r="C54" s="26"/>
      <c r="D54" s="44">
        <f>+D35/D30</f>
        <v>0.7059685259583157</v>
      </c>
    </row>
    <row r="55" spans="1:4" ht="12.75">
      <c r="A55" s="25"/>
      <c r="B55" s="6"/>
      <c r="C55" s="26"/>
      <c r="D55" s="25"/>
    </row>
    <row r="56" spans="1:4" ht="12.75">
      <c r="A56" s="45" t="s">
        <v>111</v>
      </c>
      <c r="B56" s="25"/>
      <c r="C56" s="26"/>
      <c r="D56" s="25"/>
    </row>
    <row r="57" spans="1:4" ht="12.75">
      <c r="A57" s="25"/>
      <c r="B57" s="25"/>
      <c r="C57" s="26"/>
      <c r="D57" s="25"/>
    </row>
    <row r="58" spans="1:4" ht="12.75">
      <c r="A58" s="197" t="s">
        <v>175</v>
      </c>
      <c r="B58" s="197"/>
      <c r="C58" s="197"/>
      <c r="D58" s="197"/>
    </row>
    <row r="59" spans="1:4" ht="12.75">
      <c r="A59" s="197"/>
      <c r="B59" s="197"/>
      <c r="C59" s="197"/>
      <c r="D59" s="197"/>
    </row>
    <row r="60" spans="1:4" ht="12.75">
      <c r="A60" s="197"/>
      <c r="B60" s="197"/>
      <c r="C60" s="197"/>
      <c r="D60" s="197"/>
    </row>
    <row r="61" spans="2:3" ht="12.75">
      <c r="B61" s="4" t="s">
        <v>7</v>
      </c>
      <c r="C61" s="2"/>
    </row>
    <row r="62" ht="12.75">
      <c r="C62" s="2"/>
    </row>
    <row r="63" ht="12.75">
      <c r="C63" s="2"/>
    </row>
    <row r="64" ht="12.75">
      <c r="C64" s="2"/>
    </row>
    <row r="65" ht="12.75">
      <c r="C65" s="2"/>
    </row>
    <row r="66" ht="12.75">
      <c r="C66" s="2"/>
    </row>
    <row r="67" ht="12.75">
      <c r="C67" s="2"/>
    </row>
    <row r="68" ht="12.75">
      <c r="C68" s="2"/>
    </row>
    <row r="69" ht="12.75">
      <c r="C69" s="2"/>
    </row>
    <row r="70" ht="12.75">
      <c r="C70" s="2"/>
    </row>
    <row r="71" ht="12.75">
      <c r="C71" s="2"/>
    </row>
  </sheetData>
  <mergeCells count="1">
    <mergeCell ref="A58:D60"/>
  </mergeCells>
  <printOptions/>
  <pageMargins left="0.75" right="0.5" top="0.75" bottom="0.25"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56"/>
  <sheetViews>
    <sheetView zoomScaleSheetLayoutView="100" workbookViewId="0" topLeftCell="A7">
      <selection activeCell="M26" sqref="M26"/>
    </sheetView>
  </sheetViews>
  <sheetFormatPr defaultColWidth="9.140625" defaultRowHeight="12.75"/>
  <cols>
    <col min="1" max="1" width="32.7109375" style="0" customWidth="1"/>
    <col min="2" max="2" width="9.28125" style="0" customWidth="1"/>
    <col min="3" max="3" width="12.28125" style="0" customWidth="1"/>
    <col min="4" max="4" width="2.421875" style="0" customWidth="1"/>
    <col min="5" max="5" width="11.8515625" style="0" customWidth="1"/>
    <col min="6" max="6" width="9.00390625" style="0" bestFit="1" customWidth="1"/>
    <col min="7" max="7" width="9.28125" style="0" bestFit="1" customWidth="1"/>
    <col min="8" max="8" width="9.00390625" style="0" bestFit="1" customWidth="1"/>
  </cols>
  <sheetData>
    <row r="1" spans="1:8" s="25" customFormat="1" ht="12.75">
      <c r="A1" s="33" t="s">
        <v>0</v>
      </c>
      <c r="B1" s="21"/>
      <c r="C1" s="21"/>
      <c r="D1" s="21"/>
      <c r="E1" s="21"/>
      <c r="F1" s="21"/>
      <c r="G1" s="21"/>
      <c r="H1" s="21"/>
    </row>
    <row r="2" spans="1:8" s="25" customFormat="1" ht="12.75">
      <c r="A2" s="34" t="s">
        <v>9</v>
      </c>
      <c r="B2" s="21"/>
      <c r="C2" s="21"/>
      <c r="D2" s="21"/>
      <c r="E2" s="21"/>
      <c r="F2" s="21"/>
      <c r="G2" s="21"/>
      <c r="H2" s="21"/>
    </row>
    <row r="3" spans="1:8" s="25" customFormat="1" ht="12.75">
      <c r="A3" s="34"/>
      <c r="B3" s="21"/>
      <c r="C3" s="21"/>
      <c r="D3" s="21"/>
      <c r="E3" s="21"/>
      <c r="F3" s="21"/>
      <c r="G3" s="21"/>
      <c r="H3" s="21"/>
    </row>
    <row r="4" spans="1:8" s="25" customFormat="1" ht="12.75">
      <c r="A4" s="33" t="s">
        <v>176</v>
      </c>
      <c r="B4" s="21"/>
      <c r="C4" s="21"/>
      <c r="D4" s="21"/>
      <c r="E4" s="21"/>
      <c r="F4" s="21"/>
      <c r="G4" s="21"/>
      <c r="H4" s="21"/>
    </row>
    <row r="5" spans="1:8" s="25" customFormat="1" ht="12.75">
      <c r="A5" s="21" t="s">
        <v>201</v>
      </c>
      <c r="B5" s="21"/>
      <c r="C5" s="21"/>
      <c r="D5" s="21"/>
      <c r="E5" s="21"/>
      <c r="F5" s="21"/>
      <c r="G5" s="21"/>
      <c r="H5" s="21"/>
    </row>
    <row r="6" s="25" customFormat="1" ht="12.75"/>
    <row r="7" spans="2:6" s="25" customFormat="1" ht="12.75">
      <c r="B7" s="21"/>
      <c r="C7" s="21"/>
      <c r="D7" s="21"/>
      <c r="E7" s="21"/>
      <c r="F7" s="21"/>
    </row>
    <row r="8" spans="2:6" s="25" customFormat="1" ht="12.75">
      <c r="B8" s="21" t="s">
        <v>223</v>
      </c>
      <c r="C8" s="22"/>
      <c r="D8" s="22"/>
      <c r="E8" s="22"/>
      <c r="F8" s="21"/>
    </row>
    <row r="9" spans="2:8" s="25" customFormat="1" ht="12.75" customHeight="1">
      <c r="B9" s="21"/>
      <c r="C9" s="199" t="s">
        <v>44</v>
      </c>
      <c r="D9" s="22"/>
      <c r="E9" s="200" t="s">
        <v>14</v>
      </c>
      <c r="F9" s="21"/>
      <c r="G9" s="21"/>
      <c r="H9" s="21"/>
    </row>
    <row r="10" spans="2:6" s="25" customFormat="1" ht="12.75">
      <c r="B10" s="21"/>
      <c r="C10" s="199"/>
      <c r="D10" s="21"/>
      <c r="E10" s="200"/>
      <c r="F10" s="21"/>
    </row>
    <row r="11" spans="2:6" s="25" customFormat="1" ht="12.75">
      <c r="B11" s="21"/>
      <c r="C11" s="47"/>
      <c r="D11" s="21"/>
      <c r="E11" s="48" t="s">
        <v>106</v>
      </c>
      <c r="F11" s="21"/>
    </row>
    <row r="12" spans="2:8" s="25" customFormat="1" ht="12.75">
      <c r="B12" s="46" t="s">
        <v>12</v>
      </c>
      <c r="C12" s="46" t="s">
        <v>12</v>
      </c>
      <c r="D12" s="46"/>
      <c r="E12" s="46" t="s">
        <v>107</v>
      </c>
      <c r="F12" s="46"/>
      <c r="G12" s="46" t="s">
        <v>103</v>
      </c>
      <c r="H12" s="46" t="s">
        <v>15</v>
      </c>
    </row>
    <row r="13" spans="2:8" s="25" customFormat="1" ht="12.75">
      <c r="B13" s="46" t="s">
        <v>13</v>
      </c>
      <c r="C13" s="46" t="s">
        <v>108</v>
      </c>
      <c r="D13" s="46"/>
      <c r="E13" s="46" t="s">
        <v>109</v>
      </c>
      <c r="F13" s="46" t="s">
        <v>15</v>
      </c>
      <c r="G13" s="46" t="s">
        <v>104</v>
      </c>
      <c r="H13" s="46" t="s">
        <v>105</v>
      </c>
    </row>
    <row r="14" spans="2:8" s="25" customFormat="1" ht="12.75">
      <c r="B14" s="46" t="s">
        <v>4</v>
      </c>
      <c r="C14" s="46" t="s">
        <v>4</v>
      </c>
      <c r="D14" s="46"/>
      <c r="E14" s="46" t="s">
        <v>4</v>
      </c>
      <c r="F14" s="46" t="s">
        <v>4</v>
      </c>
      <c r="G14" s="46" t="s">
        <v>4</v>
      </c>
      <c r="H14" s="46" t="s">
        <v>4</v>
      </c>
    </row>
    <row r="15" s="25" customFormat="1" ht="12.75"/>
    <row r="16" spans="1:8" s="25" customFormat="1" ht="12.75">
      <c r="A16" s="21" t="s">
        <v>82</v>
      </c>
      <c r="B16" s="28">
        <v>45053</v>
      </c>
      <c r="C16" s="28">
        <v>6447</v>
      </c>
      <c r="E16" s="28">
        <v>-21949</v>
      </c>
      <c r="F16" s="49">
        <f>B16+C16+E16</f>
        <v>29551</v>
      </c>
      <c r="G16" s="41" t="s">
        <v>110</v>
      </c>
      <c r="H16" s="49">
        <f>SUM(F16:G16)</f>
        <v>29551</v>
      </c>
    </row>
    <row r="17" spans="2:8" s="25" customFormat="1" ht="12.75">
      <c r="B17" s="28"/>
      <c r="C17" s="28"/>
      <c r="E17" s="28"/>
      <c r="G17" s="28"/>
      <c r="H17" s="28"/>
    </row>
    <row r="18" spans="1:8" s="25" customFormat="1" ht="12.75">
      <c r="A18" s="30" t="s">
        <v>83</v>
      </c>
      <c r="B18" s="28">
        <v>0</v>
      </c>
      <c r="C18" s="28">
        <v>0</v>
      </c>
      <c r="E18" s="28">
        <v>2255</v>
      </c>
      <c r="F18" s="49">
        <f>B18+C18+E18</f>
        <v>2255</v>
      </c>
      <c r="G18" s="28">
        <v>0</v>
      </c>
      <c r="H18" s="49">
        <f>SUM(F18:G18)</f>
        <v>2255</v>
      </c>
    </row>
    <row r="19" spans="2:8" s="25" customFormat="1" ht="12.75">
      <c r="B19" s="28"/>
      <c r="C19" s="28"/>
      <c r="E19" s="28"/>
      <c r="F19" s="28"/>
      <c r="G19" s="28"/>
      <c r="H19" s="28"/>
    </row>
    <row r="20" spans="1:8" s="25" customFormat="1" ht="13.5" thickBot="1">
      <c r="A20" s="21" t="s">
        <v>203</v>
      </c>
      <c r="B20" s="31">
        <f>SUM(B16:B19)</f>
        <v>45053</v>
      </c>
      <c r="C20" s="31">
        <f>SUM(C16:C19)</f>
        <v>6447</v>
      </c>
      <c r="D20" s="50"/>
      <c r="E20" s="31">
        <f>SUM(E16:E19)</f>
        <v>-19694</v>
      </c>
      <c r="F20" s="31">
        <f>SUM(F16:F19)</f>
        <v>31806</v>
      </c>
      <c r="G20" s="51" t="s">
        <v>110</v>
      </c>
      <c r="H20" s="31">
        <f>SUM(H16:H19)</f>
        <v>31806</v>
      </c>
    </row>
    <row r="21" spans="2:8" s="25" customFormat="1" ht="13.5" thickTop="1">
      <c r="B21" s="28"/>
      <c r="C21" s="28"/>
      <c r="E21" s="28"/>
      <c r="F21" s="28"/>
      <c r="G21" s="28"/>
      <c r="H21" s="28"/>
    </row>
    <row r="22" spans="2:8" s="25" customFormat="1" ht="12.75">
      <c r="B22" s="28"/>
      <c r="C22" s="28"/>
      <c r="E22" s="28"/>
      <c r="F22" s="28"/>
      <c r="G22" s="28"/>
      <c r="H22" s="28"/>
    </row>
    <row r="23" spans="1:11" s="25" customFormat="1" ht="12.75">
      <c r="A23" s="21" t="s">
        <v>86</v>
      </c>
      <c r="B23" s="28">
        <v>45053</v>
      </c>
      <c r="C23" s="28">
        <v>6447</v>
      </c>
      <c r="E23" s="28">
        <v>-19694</v>
      </c>
      <c r="F23" s="49">
        <f>B23+C23+E23</f>
        <v>31806</v>
      </c>
      <c r="G23" s="41" t="s">
        <v>110</v>
      </c>
      <c r="H23" s="49">
        <f>SUM(F23:G23)</f>
        <v>31806</v>
      </c>
      <c r="I23" s="28">
        <f>B23-BalSheet!D30</f>
        <v>0</v>
      </c>
      <c r="J23" s="28">
        <f>C23-BalSheet!D31</f>
        <v>0</v>
      </c>
      <c r="K23" s="28">
        <f>E23-BalSheet!D32</f>
        <v>0</v>
      </c>
    </row>
    <row r="24" spans="2:8" s="25" customFormat="1" ht="12.75">
      <c r="B24" s="28"/>
      <c r="C24" s="28"/>
      <c r="E24" s="28"/>
      <c r="G24" s="28"/>
      <c r="H24" s="28"/>
    </row>
    <row r="25" spans="1:9" s="25" customFormat="1" ht="12.75">
      <c r="A25" s="30" t="s">
        <v>200</v>
      </c>
      <c r="B25" s="28">
        <v>0</v>
      </c>
      <c r="C25" s="28">
        <v>0</v>
      </c>
      <c r="E25" s="28">
        <f>IncomeStmt!F38</f>
        <v>-4980</v>
      </c>
      <c r="F25" s="49">
        <f>B25+C25+E25</f>
        <v>-4980</v>
      </c>
      <c r="G25" s="28">
        <v>0</v>
      </c>
      <c r="H25" s="49">
        <f>SUM(F25:G25)</f>
        <v>-4980</v>
      </c>
      <c r="I25" s="28">
        <f>E25-IncomeStmt!F35</f>
        <v>0</v>
      </c>
    </row>
    <row r="26" spans="2:8" s="25" customFormat="1" ht="12.75">
      <c r="B26" s="28"/>
      <c r="C26" s="28"/>
      <c r="E26" s="28"/>
      <c r="F26" s="28"/>
      <c r="G26" s="28"/>
      <c r="H26" s="28"/>
    </row>
    <row r="27" spans="1:10" s="25" customFormat="1" ht="13.5" thickBot="1">
      <c r="A27" s="21" t="s">
        <v>204</v>
      </c>
      <c r="B27" s="31">
        <f>SUM(B23:B26)</f>
        <v>45053</v>
      </c>
      <c r="C27" s="31">
        <f>SUM(C23:C26)</f>
        <v>6447</v>
      </c>
      <c r="D27" s="50"/>
      <c r="E27" s="31">
        <f>SUM(E23:E26)</f>
        <v>-24674</v>
      </c>
      <c r="F27" s="31">
        <f>SUM(F23:F26)</f>
        <v>26826</v>
      </c>
      <c r="G27" s="51" t="s">
        <v>110</v>
      </c>
      <c r="H27" s="31">
        <f>SUM(H23:H26)</f>
        <v>26826</v>
      </c>
      <c r="I27" s="28">
        <f>E27-BalSheet!B32</f>
        <v>0</v>
      </c>
      <c r="J27" s="28">
        <f>F27-BalSheet!B33</f>
        <v>0</v>
      </c>
    </row>
    <row r="28" spans="1:8" s="25" customFormat="1" ht="13.5" thickTop="1">
      <c r="A28" s="21"/>
      <c r="B28" s="27"/>
      <c r="C28" s="27"/>
      <c r="E28" s="27"/>
      <c r="F28" s="27"/>
      <c r="G28" s="27"/>
      <c r="H28" s="27"/>
    </row>
    <row r="29" spans="1:8" s="25" customFormat="1" ht="12.75">
      <c r="A29" s="21"/>
      <c r="B29" s="27"/>
      <c r="C29" s="27"/>
      <c r="E29" s="27"/>
      <c r="F29" s="27"/>
      <c r="G29" s="27"/>
      <c r="H29" s="27"/>
    </row>
    <row r="30" spans="1:8" s="25" customFormat="1" ht="12.75">
      <c r="A30" s="45" t="s">
        <v>111</v>
      </c>
      <c r="B30" s="27"/>
      <c r="C30" s="27"/>
      <c r="E30" s="27"/>
      <c r="F30" s="27"/>
      <c r="G30" s="27"/>
      <c r="H30" s="27"/>
    </row>
    <row r="31" spans="1:8" s="25" customFormat="1" ht="12.75">
      <c r="A31" s="21"/>
      <c r="B31" s="27"/>
      <c r="C31" s="27"/>
      <c r="E31" s="27"/>
      <c r="F31" s="27"/>
      <c r="G31" s="27"/>
      <c r="H31" s="27"/>
    </row>
    <row r="32" spans="2:8" s="25" customFormat="1" ht="12.75">
      <c r="B32" s="28"/>
      <c r="C32" s="28"/>
      <c r="D32" s="28"/>
      <c r="E32" s="28"/>
      <c r="F32" s="28"/>
      <c r="G32" s="28"/>
      <c r="H32" s="28"/>
    </row>
    <row r="33" spans="1:8" s="25" customFormat="1" ht="12.75">
      <c r="A33" s="197" t="s">
        <v>181</v>
      </c>
      <c r="B33" s="197"/>
      <c r="C33" s="197"/>
      <c r="D33" s="197"/>
      <c r="E33" s="197"/>
      <c r="F33" s="197"/>
      <c r="G33" s="197"/>
      <c r="H33" s="197"/>
    </row>
    <row r="34" spans="1:8" s="25" customFormat="1" ht="12.75">
      <c r="A34" s="197"/>
      <c r="B34" s="197"/>
      <c r="C34" s="197"/>
      <c r="D34" s="197"/>
      <c r="E34" s="197"/>
      <c r="F34" s="197"/>
      <c r="G34" s="197"/>
      <c r="H34" s="197"/>
    </row>
    <row r="35" spans="1:8" s="25" customFormat="1" ht="12.75">
      <c r="A35" s="197"/>
      <c r="B35" s="197"/>
      <c r="C35" s="197"/>
      <c r="D35" s="197"/>
      <c r="E35" s="197"/>
      <c r="F35" s="197"/>
      <c r="G35" s="197"/>
      <c r="H35" s="197"/>
    </row>
    <row r="36" spans="2:8" s="25" customFormat="1" ht="12.75">
      <c r="B36" s="28"/>
      <c r="C36" s="28"/>
      <c r="D36" s="28"/>
      <c r="E36" s="28"/>
      <c r="F36" s="28"/>
      <c r="G36" s="28"/>
      <c r="H36" s="28"/>
    </row>
    <row r="37" spans="2:8" s="25" customFormat="1" ht="12.75">
      <c r="B37" s="28"/>
      <c r="C37" s="28"/>
      <c r="D37" s="28"/>
      <c r="E37" s="28"/>
      <c r="F37" s="28"/>
      <c r="G37" s="28"/>
      <c r="H37" s="28"/>
    </row>
    <row r="38" spans="2:8" ht="12.75">
      <c r="B38" s="1"/>
      <c r="C38" s="1"/>
      <c r="D38" s="1"/>
      <c r="E38" s="1"/>
      <c r="F38" s="1"/>
      <c r="G38" s="1"/>
      <c r="H38" s="1"/>
    </row>
    <row r="39" spans="2:8" ht="12.75">
      <c r="B39" s="1"/>
      <c r="C39" s="1"/>
      <c r="D39" s="1"/>
      <c r="E39" s="1"/>
      <c r="F39" s="1"/>
      <c r="G39" s="1"/>
      <c r="H39" s="1"/>
    </row>
    <row r="40" spans="2:8" ht="12.75">
      <c r="B40" s="1"/>
      <c r="C40" s="1"/>
      <c r="D40" s="1"/>
      <c r="E40" s="1"/>
      <c r="F40" s="1"/>
      <c r="G40" s="1"/>
      <c r="H40" s="1"/>
    </row>
    <row r="41" spans="2:8" ht="12.75">
      <c r="B41" s="1"/>
      <c r="C41" s="1"/>
      <c r="D41" s="1"/>
      <c r="E41" s="1"/>
      <c r="F41" s="1"/>
      <c r="G41" s="1"/>
      <c r="H41" s="1"/>
    </row>
    <row r="42" spans="2:8" ht="12.75">
      <c r="B42" s="1"/>
      <c r="C42" s="1"/>
      <c r="D42" s="1"/>
      <c r="E42" s="1"/>
      <c r="F42" s="1"/>
      <c r="G42" s="1"/>
      <c r="H42" s="1"/>
    </row>
    <row r="43" spans="2:8" ht="12.75">
      <c r="B43" s="1"/>
      <c r="C43" s="1"/>
      <c r="D43" s="1"/>
      <c r="E43" s="1"/>
      <c r="F43" s="1"/>
      <c r="G43" s="1"/>
      <c r="H43" s="1"/>
    </row>
    <row r="44" spans="2:8" ht="12.75">
      <c r="B44" s="1"/>
      <c r="C44" s="1"/>
      <c r="D44" s="1"/>
      <c r="E44" s="1"/>
      <c r="F44" s="1"/>
      <c r="G44" s="1"/>
      <c r="H44" s="1"/>
    </row>
    <row r="45" spans="2:8" ht="12.75">
      <c r="B45" s="1"/>
      <c r="C45" s="1"/>
      <c r="D45" s="1"/>
      <c r="E45" s="1"/>
      <c r="F45" s="1"/>
      <c r="G45" s="1"/>
      <c r="H45" s="1"/>
    </row>
    <row r="46" spans="2:8" ht="12.75">
      <c r="B46" s="1"/>
      <c r="C46" s="1"/>
      <c r="D46" s="1"/>
      <c r="E46" s="1"/>
      <c r="F46" s="1"/>
      <c r="G46" s="1"/>
      <c r="H46" s="1"/>
    </row>
    <row r="47" spans="2:8" ht="12.75">
      <c r="B47" s="1"/>
      <c r="C47" s="1"/>
      <c r="D47" s="1"/>
      <c r="E47" s="1"/>
      <c r="F47" s="1"/>
      <c r="G47" s="1"/>
      <c r="H47" s="1"/>
    </row>
    <row r="48" spans="2:8" ht="12.75">
      <c r="B48" s="1"/>
      <c r="C48" s="1"/>
      <c r="D48" s="1"/>
      <c r="E48" s="1"/>
      <c r="F48" s="1"/>
      <c r="G48" s="1"/>
      <c r="H48" s="1"/>
    </row>
    <row r="49" spans="2:8" ht="12.75">
      <c r="B49" s="1"/>
      <c r="C49" s="1"/>
      <c r="D49" s="1"/>
      <c r="E49" s="1"/>
      <c r="F49" s="1"/>
      <c r="G49" s="1"/>
      <c r="H49" s="1"/>
    </row>
    <row r="50" spans="2:8" ht="12.75">
      <c r="B50" s="1"/>
      <c r="C50" s="1"/>
      <c r="D50" s="1"/>
      <c r="E50" s="1"/>
      <c r="F50" s="1"/>
      <c r="G50" s="1"/>
      <c r="H50" s="1"/>
    </row>
    <row r="51" spans="2:8" ht="12.75">
      <c r="B51" s="1"/>
      <c r="C51" s="1"/>
      <c r="D51" s="1"/>
      <c r="E51" s="1"/>
      <c r="F51" s="1"/>
      <c r="G51" s="1"/>
      <c r="H51" s="1"/>
    </row>
    <row r="52" spans="2:8" ht="12.75">
      <c r="B52" s="1"/>
      <c r="C52" s="1"/>
      <c r="D52" s="1"/>
      <c r="E52" s="1"/>
      <c r="F52" s="1"/>
      <c r="G52" s="1"/>
      <c r="H52" s="1"/>
    </row>
    <row r="53" spans="2:8" ht="12.75">
      <c r="B53" s="1"/>
      <c r="C53" s="1"/>
      <c r="D53" s="1"/>
      <c r="E53" s="1"/>
      <c r="F53" s="1"/>
      <c r="G53" s="1"/>
      <c r="H53" s="1"/>
    </row>
    <row r="54" spans="2:8" ht="12.75">
      <c r="B54" s="1"/>
      <c r="C54" s="1"/>
      <c r="D54" s="1"/>
      <c r="E54" s="1"/>
      <c r="F54" s="1"/>
      <c r="G54" s="1"/>
      <c r="H54" s="1"/>
    </row>
    <row r="55" spans="2:8" ht="12.75">
      <c r="B55" s="1"/>
      <c r="C55" s="1"/>
      <c r="D55" s="1"/>
      <c r="E55" s="1"/>
      <c r="F55" s="1"/>
      <c r="G55" s="1"/>
      <c r="H55" s="1"/>
    </row>
    <row r="56" spans="2:8" ht="12.75">
      <c r="B56" s="1"/>
      <c r="C56" s="1"/>
      <c r="D56" s="1"/>
      <c r="E56" s="1"/>
      <c r="F56" s="1"/>
      <c r="G56" s="1"/>
      <c r="H56" s="1"/>
    </row>
  </sheetData>
  <mergeCells count="3">
    <mergeCell ref="C9:C10"/>
    <mergeCell ref="E9:E10"/>
    <mergeCell ref="A33:H35"/>
  </mergeCells>
  <printOptions/>
  <pageMargins left="0.5" right="0" top="0.75" bottom="0.75" header="0.5" footer="0.5"/>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F67"/>
  <sheetViews>
    <sheetView view="pageBreakPreview" zoomScaleNormal="75" zoomScaleSheetLayoutView="100" workbookViewId="0" topLeftCell="A9">
      <selection activeCell="E29" sqref="E29"/>
    </sheetView>
  </sheetViews>
  <sheetFormatPr defaultColWidth="9.140625" defaultRowHeight="12.75"/>
  <cols>
    <col min="1" max="1" width="52.7109375" style="25" customWidth="1"/>
    <col min="2" max="2" width="15.7109375" style="6" customWidth="1"/>
    <col min="3" max="3" width="1.7109375" style="25" customWidth="1"/>
    <col min="4" max="4" width="15.7109375" style="25" customWidth="1"/>
    <col min="5" max="5" width="9.140625" style="25" customWidth="1"/>
    <col min="6" max="6" width="12.00390625" style="25" bestFit="1" customWidth="1"/>
    <col min="7" max="16384" width="9.140625" style="25" customWidth="1"/>
  </cols>
  <sheetData>
    <row r="1" spans="1:4" ht="12.75">
      <c r="A1" s="33" t="s">
        <v>0</v>
      </c>
      <c r="C1" s="6"/>
      <c r="D1" s="6"/>
    </row>
    <row r="2" spans="1:4" ht="12.75">
      <c r="A2" s="34" t="s">
        <v>9</v>
      </c>
      <c r="C2" s="6"/>
      <c r="D2" s="6"/>
    </row>
    <row r="3" spans="1:4" ht="12.75">
      <c r="A3" s="34"/>
      <c r="C3" s="6"/>
      <c r="D3" s="6"/>
    </row>
    <row r="4" spans="1:4" ht="12.75">
      <c r="A4" s="33" t="s">
        <v>90</v>
      </c>
      <c r="C4" s="6"/>
      <c r="D4" s="6"/>
    </row>
    <row r="5" spans="1:4" ht="12.75">
      <c r="A5" s="33" t="s">
        <v>201</v>
      </c>
      <c r="C5" s="6"/>
      <c r="D5" s="6"/>
    </row>
    <row r="6" spans="2:4" ht="12.75">
      <c r="B6" s="154"/>
      <c r="C6" s="6"/>
      <c r="D6" s="6"/>
    </row>
    <row r="7" spans="2:4" ht="12.75">
      <c r="B7" s="195" t="s">
        <v>205</v>
      </c>
      <c r="C7" s="195"/>
      <c r="D7" s="195"/>
    </row>
    <row r="8" spans="2:4" ht="12.75">
      <c r="B8" s="160">
        <v>39903</v>
      </c>
      <c r="C8" s="134"/>
      <c r="D8" s="160">
        <v>39538</v>
      </c>
    </row>
    <row r="9" spans="2:4" ht="12.75">
      <c r="B9" s="134" t="s">
        <v>4</v>
      </c>
      <c r="C9" s="134"/>
      <c r="D9" s="134" t="s">
        <v>4</v>
      </c>
    </row>
    <row r="10" spans="2:4" ht="12.75">
      <c r="B10" s="161"/>
      <c r="C10" s="6"/>
      <c r="D10" s="162"/>
    </row>
    <row r="11" spans="1:4" ht="12.75">
      <c r="A11" s="21" t="s">
        <v>91</v>
      </c>
      <c r="C11" s="6"/>
      <c r="D11" s="6"/>
    </row>
    <row r="12" spans="1:6" ht="12.75">
      <c r="A12" s="25" t="s">
        <v>237</v>
      </c>
      <c r="B12" s="133">
        <f>IncomeStmt!F31</f>
        <v>-4968</v>
      </c>
      <c r="C12" s="6"/>
      <c r="D12" s="133">
        <v>2265</v>
      </c>
      <c r="E12" s="28">
        <f>B12-IncomeStmt!F31</f>
        <v>0</v>
      </c>
      <c r="F12" s="28">
        <f>D12-IncomeStmt!H31</f>
        <v>0</v>
      </c>
    </row>
    <row r="13" spans="1:4" ht="12.75">
      <c r="A13" s="25" t="s">
        <v>92</v>
      </c>
      <c r="B13" s="133"/>
      <c r="C13" s="6"/>
      <c r="D13" s="133"/>
    </row>
    <row r="14" spans="1:6" ht="12.75">
      <c r="A14" s="25" t="s">
        <v>39</v>
      </c>
      <c r="B14" s="133">
        <f>-IncomeStmt!F27</f>
        <v>1073</v>
      </c>
      <c r="C14" s="6"/>
      <c r="D14" s="133">
        <v>1324</v>
      </c>
      <c r="E14" s="28">
        <f>B14+IncomeStmt!F27</f>
        <v>0</v>
      </c>
      <c r="F14" s="28">
        <f>D14+IncomeStmt!H27</f>
        <v>0</v>
      </c>
    </row>
    <row r="15" spans="1:4" ht="12.75">
      <c r="A15" s="25" t="s">
        <v>87</v>
      </c>
      <c r="B15" s="133">
        <v>248</v>
      </c>
      <c r="C15" s="6"/>
      <c r="D15" s="133">
        <v>1511</v>
      </c>
    </row>
    <row r="16" spans="1:4" ht="12.75">
      <c r="A16" s="25" t="s">
        <v>208</v>
      </c>
      <c r="B16" s="133">
        <v>14</v>
      </c>
      <c r="C16" s="6"/>
      <c r="D16" s="133">
        <v>117</v>
      </c>
    </row>
    <row r="17" spans="1:4" ht="12.75">
      <c r="A17" s="25" t="s">
        <v>221</v>
      </c>
      <c r="B17" s="133">
        <v>-644</v>
      </c>
      <c r="C17" s="6"/>
      <c r="D17" s="133">
        <v>0</v>
      </c>
    </row>
    <row r="18" spans="1:4" ht="12.75">
      <c r="A18" s="25" t="s">
        <v>93</v>
      </c>
      <c r="B18" s="133">
        <v>-163</v>
      </c>
      <c r="C18" s="6"/>
      <c r="D18" s="133">
        <v>-25</v>
      </c>
    </row>
    <row r="19" spans="1:4" ht="12.75">
      <c r="A19" s="25" t="s">
        <v>209</v>
      </c>
      <c r="B19" s="133">
        <v>7</v>
      </c>
      <c r="C19" s="6"/>
      <c r="D19" s="133">
        <v>0</v>
      </c>
    </row>
    <row r="20" spans="1:4" ht="12.75">
      <c r="A20" s="25" t="s">
        <v>232</v>
      </c>
      <c r="B20" s="133">
        <v>2446</v>
      </c>
      <c r="C20" s="6"/>
      <c r="D20" s="133">
        <v>0</v>
      </c>
    </row>
    <row r="21" spans="1:4" ht="12.75">
      <c r="A21" s="25" t="s">
        <v>213</v>
      </c>
      <c r="B21" s="133">
        <v>6</v>
      </c>
      <c r="C21" s="6"/>
      <c r="D21" s="133">
        <v>127</v>
      </c>
    </row>
    <row r="22" spans="1:4" ht="12.75">
      <c r="A22" s="25" t="s">
        <v>241</v>
      </c>
      <c r="B22" s="133">
        <v>-276</v>
      </c>
      <c r="C22" s="6"/>
      <c r="D22" s="133">
        <v>0</v>
      </c>
    </row>
    <row r="23" spans="1:4" ht="12.75">
      <c r="A23" s="25" t="s">
        <v>214</v>
      </c>
      <c r="B23" s="133">
        <v>29</v>
      </c>
      <c r="C23" s="6"/>
      <c r="D23" s="133">
        <v>16</v>
      </c>
    </row>
    <row r="24" spans="1:4" ht="12.75">
      <c r="A24" s="25" t="s">
        <v>215</v>
      </c>
      <c r="B24" s="133">
        <v>162</v>
      </c>
      <c r="C24" s="6"/>
      <c r="D24" s="133">
        <v>3</v>
      </c>
    </row>
    <row r="25" spans="1:4" ht="12.75">
      <c r="A25" s="25" t="s">
        <v>210</v>
      </c>
      <c r="B25" s="133">
        <v>-47</v>
      </c>
      <c r="C25" s="6" t="s">
        <v>7</v>
      </c>
      <c r="D25" s="133">
        <v>-48</v>
      </c>
    </row>
    <row r="26" spans="1:5" ht="12.75">
      <c r="A26" s="25" t="s">
        <v>94</v>
      </c>
      <c r="B26" s="145">
        <v>1507</v>
      </c>
      <c r="C26" s="6"/>
      <c r="D26" s="145">
        <v>2142</v>
      </c>
      <c r="E26" s="28">
        <f>B26+IncomeStmt!F29</f>
        <v>0</v>
      </c>
    </row>
    <row r="27" spans="1:4" ht="12.75">
      <c r="A27" s="25" t="s">
        <v>216</v>
      </c>
      <c r="B27" s="133">
        <f>SUM(B12:B26)</f>
        <v>-606</v>
      </c>
      <c r="C27" s="6"/>
      <c r="D27" s="133">
        <f>SUM(D12:D26)</f>
        <v>7432</v>
      </c>
    </row>
    <row r="28" spans="1:4" ht="12.75">
      <c r="A28" s="25" t="s">
        <v>242</v>
      </c>
      <c r="B28" s="133">
        <v>451</v>
      </c>
      <c r="C28" s="6"/>
      <c r="D28" s="176">
        <v>1203</v>
      </c>
    </row>
    <row r="29" spans="1:4" ht="12.75">
      <c r="A29" s="25" t="s">
        <v>244</v>
      </c>
      <c r="B29" s="133">
        <f>3901-6</f>
        <v>3895</v>
      </c>
      <c r="C29" s="6"/>
      <c r="D29" s="133">
        <v>-1189</v>
      </c>
    </row>
    <row r="30" spans="1:6" ht="12.75">
      <c r="A30" s="25" t="s">
        <v>245</v>
      </c>
      <c r="B30" s="145">
        <v>2192</v>
      </c>
      <c r="C30" s="6"/>
      <c r="D30" s="145">
        <v>-668</v>
      </c>
      <c r="F30" s="28" t="s">
        <v>7</v>
      </c>
    </row>
    <row r="31" spans="1:4" ht="12.75">
      <c r="A31" s="25" t="s">
        <v>71</v>
      </c>
      <c r="B31" s="144">
        <f>SUM(B27:B30)</f>
        <v>5932</v>
      </c>
      <c r="C31" s="6" t="s">
        <v>7</v>
      </c>
      <c r="D31" s="144">
        <f>SUM(D27:D30)</f>
        <v>6778</v>
      </c>
    </row>
    <row r="32" spans="1:5" ht="12.75">
      <c r="A32" s="25" t="s">
        <v>72</v>
      </c>
      <c r="B32" s="144">
        <f>-B26</f>
        <v>-1507</v>
      </c>
      <c r="C32" s="6"/>
      <c r="D32" s="144">
        <f>-D26</f>
        <v>-2142</v>
      </c>
      <c r="E32" s="28">
        <f>B32+B26</f>
        <v>0</v>
      </c>
    </row>
    <row r="33" spans="1:5" ht="12.75">
      <c r="A33" s="25" t="s">
        <v>212</v>
      </c>
      <c r="B33" s="145">
        <f>87-12</f>
        <v>75</v>
      </c>
      <c r="C33" s="6"/>
      <c r="D33" s="145">
        <v>-10</v>
      </c>
      <c r="E33" s="25" t="s">
        <v>7</v>
      </c>
    </row>
    <row r="34" spans="1:4" ht="12.75">
      <c r="A34" s="25" t="s">
        <v>85</v>
      </c>
      <c r="B34" s="156">
        <f>SUM(B31:B33)</f>
        <v>4500</v>
      </c>
      <c r="C34" s="6"/>
      <c r="D34" s="156">
        <f>SUM(D31:D33)</f>
        <v>4626</v>
      </c>
    </row>
    <row r="35" spans="2:4" ht="12.75">
      <c r="B35" s="133"/>
      <c r="C35" s="6"/>
      <c r="D35" s="133"/>
    </row>
    <row r="36" spans="1:5" ht="12.75">
      <c r="A36" s="21" t="s">
        <v>95</v>
      </c>
      <c r="B36" s="133"/>
      <c r="C36" s="6"/>
      <c r="D36" s="133"/>
      <c r="E36" s="25" t="s">
        <v>7</v>
      </c>
    </row>
    <row r="37" spans="1:4" ht="12.75">
      <c r="A37" s="37" t="s">
        <v>77</v>
      </c>
      <c r="B37" s="133">
        <v>-844</v>
      </c>
      <c r="C37" s="6"/>
      <c r="D37" s="133">
        <v>-1349</v>
      </c>
    </row>
    <row r="38" spans="1:4" ht="12.75">
      <c r="A38" s="25" t="s">
        <v>78</v>
      </c>
      <c r="B38" s="133">
        <v>188</v>
      </c>
      <c r="C38" s="6"/>
      <c r="D38" s="176">
        <v>372</v>
      </c>
    </row>
    <row r="39" spans="1:4" ht="12.75">
      <c r="A39" s="25" t="s">
        <v>211</v>
      </c>
      <c r="B39" s="133">
        <f>-B25</f>
        <v>47</v>
      </c>
      <c r="C39" s="6"/>
      <c r="D39" s="176">
        <f>-D25</f>
        <v>48</v>
      </c>
    </row>
    <row r="40" spans="1:4" ht="12.75">
      <c r="A40" s="25" t="s">
        <v>32</v>
      </c>
      <c r="B40" s="156">
        <f>SUM(B37:B39)</f>
        <v>-609</v>
      </c>
      <c r="C40" s="6"/>
      <c r="D40" s="156">
        <f>SUM(D37:D39)</f>
        <v>-929</v>
      </c>
    </row>
    <row r="41" spans="2:4" ht="12.75">
      <c r="B41" s="144"/>
      <c r="C41" s="6"/>
      <c r="D41" s="144"/>
    </row>
    <row r="42" spans="1:4" ht="12.75">
      <c r="A42" s="21" t="s">
        <v>96</v>
      </c>
      <c r="B42" s="133"/>
      <c r="C42" s="6"/>
      <c r="D42" s="133"/>
    </row>
    <row r="43" spans="1:4" ht="12.75">
      <c r="A43" s="25" t="s">
        <v>98</v>
      </c>
      <c r="B43" s="133">
        <f>-3062-B44</f>
        <v>-3841</v>
      </c>
      <c r="C43" s="6"/>
      <c r="D43" s="133">
        <v>-3629</v>
      </c>
    </row>
    <row r="44" spans="1:4" ht="12.75">
      <c r="A44" s="25" t="s">
        <v>240</v>
      </c>
      <c r="B44" s="133">
        <v>779</v>
      </c>
      <c r="C44" s="6"/>
      <c r="D44" s="133">
        <v>0</v>
      </c>
    </row>
    <row r="45" spans="1:4" ht="12.75">
      <c r="A45" s="25" t="s">
        <v>97</v>
      </c>
      <c r="B45" s="133">
        <f>-650-2</f>
        <v>-652</v>
      </c>
      <c r="C45" s="133"/>
      <c r="D45" s="133">
        <v>-485</v>
      </c>
    </row>
    <row r="46" spans="1:6" ht="12.75">
      <c r="A46" s="25" t="s">
        <v>177</v>
      </c>
      <c r="B46" s="156">
        <f>SUM(B43:B45)</f>
        <v>-3714</v>
      </c>
      <c r="C46" s="6"/>
      <c r="D46" s="156">
        <f>SUM(D43:D45)</f>
        <v>-4114</v>
      </c>
      <c r="F46" s="28" t="s">
        <v>7</v>
      </c>
    </row>
    <row r="47" spans="2:6" ht="12.75">
      <c r="B47" s="144"/>
      <c r="C47" s="6"/>
      <c r="D47" s="144"/>
      <c r="F47" s="28"/>
    </row>
    <row r="48" spans="1:4" ht="12.75">
      <c r="A48" s="21" t="s">
        <v>73</v>
      </c>
      <c r="B48" s="133"/>
      <c r="C48" s="6"/>
      <c r="D48" s="133"/>
    </row>
    <row r="49" spans="1:4" ht="12.75">
      <c r="A49" s="25" t="s">
        <v>184</v>
      </c>
      <c r="B49" s="133">
        <f>+B34+B40+B46</f>
        <v>177</v>
      </c>
      <c r="C49" s="6"/>
      <c r="D49" s="133">
        <f>+D34+D40+D46</f>
        <v>-417</v>
      </c>
    </row>
    <row r="50" spans="1:4" ht="12.75">
      <c r="A50" s="25" t="s">
        <v>74</v>
      </c>
      <c r="B50" s="133">
        <v>1962</v>
      </c>
      <c r="C50" s="6"/>
      <c r="D50" s="133">
        <v>2379</v>
      </c>
    </row>
    <row r="51" spans="1:6" ht="13.5" thickBot="1">
      <c r="A51" s="25" t="s">
        <v>75</v>
      </c>
      <c r="B51" s="149">
        <f>SUM(B49:B50)</f>
        <v>2139</v>
      </c>
      <c r="C51" s="6"/>
      <c r="D51" s="149">
        <f>SUM(D49:D50)</f>
        <v>1962</v>
      </c>
      <c r="E51" s="28"/>
      <c r="F51" s="28" t="s">
        <v>7</v>
      </c>
    </row>
    <row r="52" spans="2:4" ht="13.5" thickTop="1">
      <c r="B52" s="133"/>
      <c r="D52" s="28"/>
    </row>
    <row r="53" spans="1:4" ht="12.75">
      <c r="A53" s="25" t="s">
        <v>99</v>
      </c>
      <c r="B53" s="133"/>
      <c r="D53" s="28"/>
    </row>
    <row r="54" spans="2:4" ht="12.75">
      <c r="B54" s="133"/>
      <c r="D54" s="28"/>
    </row>
    <row r="55" spans="2:4" ht="12.75">
      <c r="B55" s="182" t="s">
        <v>100</v>
      </c>
      <c r="C55" s="54"/>
      <c r="D55" s="53" t="s">
        <v>100</v>
      </c>
    </row>
    <row r="56" spans="2:4" ht="12.75">
      <c r="B56" s="160">
        <f>+B8</f>
        <v>39903</v>
      </c>
      <c r="C56" s="54"/>
      <c r="D56" s="52">
        <f>+D8</f>
        <v>39538</v>
      </c>
    </row>
    <row r="57" spans="2:4" ht="12.75">
      <c r="B57" s="134" t="s">
        <v>4</v>
      </c>
      <c r="C57" s="24"/>
      <c r="D57" s="24" t="s">
        <v>4</v>
      </c>
    </row>
    <row r="58" spans="2:4" ht="12.75">
      <c r="B58" s="133"/>
      <c r="D58" s="28"/>
    </row>
    <row r="59" spans="1:5" ht="12.75">
      <c r="A59" s="25" t="s">
        <v>101</v>
      </c>
      <c r="B59" s="133">
        <v>2157</v>
      </c>
      <c r="D59" s="28">
        <v>2028</v>
      </c>
      <c r="E59" s="28">
        <f>B59-BalSheet!B23</f>
        <v>0</v>
      </c>
    </row>
    <row r="60" spans="1:4" ht="12.75">
      <c r="A60" s="25" t="s">
        <v>246</v>
      </c>
      <c r="B60" s="133">
        <v>-18</v>
      </c>
      <c r="D60" s="28">
        <v>-66</v>
      </c>
    </row>
    <row r="61" spans="2:6" ht="13.5" thickBot="1">
      <c r="B61" s="149">
        <f>SUM(B59:B60)</f>
        <v>2139</v>
      </c>
      <c r="D61" s="31">
        <f>SUM(D59:D60)</f>
        <v>1962</v>
      </c>
      <c r="E61" s="28">
        <f>B61-B51</f>
        <v>0</v>
      </c>
      <c r="F61" s="28">
        <f>D61-D51</f>
        <v>0</v>
      </c>
    </row>
    <row r="62" spans="2:4" ht="13.5" thickTop="1">
      <c r="B62" s="133" t="s">
        <v>7</v>
      </c>
      <c r="D62" s="28" t="s">
        <v>7</v>
      </c>
    </row>
    <row r="63" spans="1:4" ht="12.75">
      <c r="A63" s="197" t="s">
        <v>102</v>
      </c>
      <c r="B63" s="197"/>
      <c r="C63" s="197"/>
      <c r="D63" s="197"/>
    </row>
    <row r="64" spans="1:4" ht="12.75">
      <c r="A64" s="197"/>
      <c r="B64" s="197"/>
      <c r="C64" s="197"/>
      <c r="D64" s="197"/>
    </row>
    <row r="65" spans="1:4" ht="12.75">
      <c r="A65" s="197"/>
      <c r="B65" s="197"/>
      <c r="C65" s="197"/>
      <c r="D65" s="197"/>
    </row>
    <row r="67" ht="12.75">
      <c r="B67" s="133"/>
    </row>
  </sheetData>
  <mergeCells count="2">
    <mergeCell ref="B7:D7"/>
    <mergeCell ref="A63:D65"/>
  </mergeCells>
  <printOptions/>
  <pageMargins left="0.75" right="0.5" top="0.5" bottom="0.25" header="0.5" footer="0.5"/>
  <pageSetup firstPageNumber="5" useFirstPageNumber="1"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dimension ref="A1:G78"/>
  <sheetViews>
    <sheetView zoomScaleSheetLayoutView="100" workbookViewId="0" topLeftCell="A1">
      <selection activeCell="B26" sqref="B26"/>
    </sheetView>
  </sheetViews>
  <sheetFormatPr defaultColWidth="9.140625" defaultRowHeight="12.75"/>
  <cols>
    <col min="1" max="1" width="4.8515625" style="0" bestFit="1" customWidth="1"/>
    <col min="2" max="2" width="27.421875" style="0" customWidth="1"/>
    <col min="3" max="3" width="12.8515625" style="0" customWidth="1"/>
    <col min="4" max="6" width="10.7109375" style="0" customWidth="1"/>
    <col min="7" max="7" width="16.28125" style="0" customWidth="1"/>
    <col min="8" max="8" width="30.7109375" style="0" customWidth="1"/>
  </cols>
  <sheetData>
    <row r="1" spans="1:7" ht="12.75">
      <c r="A1" s="25"/>
      <c r="B1" s="21" t="s">
        <v>144</v>
      </c>
      <c r="C1" s="25"/>
      <c r="D1" s="25"/>
      <c r="E1" s="25"/>
      <c r="F1" s="25"/>
      <c r="G1" s="25"/>
    </row>
    <row r="2" spans="1:7" ht="12.75">
      <c r="A2" s="25"/>
      <c r="B2" s="34" t="s">
        <v>9</v>
      </c>
      <c r="C2" s="25"/>
      <c r="D2" s="25"/>
      <c r="E2" s="25"/>
      <c r="F2" s="25"/>
      <c r="G2" s="25"/>
    </row>
    <row r="3" spans="1:7" ht="12.75">
      <c r="A3" s="25"/>
      <c r="B3" s="177" t="s">
        <v>206</v>
      </c>
      <c r="C3" s="25"/>
      <c r="D3" s="25"/>
      <c r="E3" s="25"/>
      <c r="F3" s="25"/>
      <c r="G3" s="25"/>
    </row>
    <row r="4" spans="1:7" ht="12.75">
      <c r="A4" s="25"/>
      <c r="B4" s="25"/>
      <c r="C4" s="25"/>
      <c r="D4" s="25"/>
      <c r="E4" s="25"/>
      <c r="F4" s="25"/>
      <c r="G4" s="25"/>
    </row>
    <row r="5" spans="1:7" ht="12.75">
      <c r="A5" s="25"/>
      <c r="B5" s="21" t="s">
        <v>56</v>
      </c>
      <c r="C5" s="25"/>
      <c r="D5" s="25"/>
      <c r="E5" s="25"/>
      <c r="F5" s="25"/>
      <c r="G5" s="25"/>
    </row>
    <row r="6" spans="1:7" ht="12.75">
      <c r="A6" s="25"/>
      <c r="B6" s="25"/>
      <c r="C6" s="25"/>
      <c r="D6" s="25"/>
      <c r="E6" s="25"/>
      <c r="F6" s="25"/>
      <c r="G6" s="25"/>
    </row>
    <row r="7" spans="1:7" ht="12.75">
      <c r="A7" s="24" t="s">
        <v>57</v>
      </c>
      <c r="B7" s="21" t="s">
        <v>134</v>
      </c>
      <c r="C7" s="21"/>
      <c r="D7" s="25"/>
      <c r="E7" s="25"/>
      <c r="F7" s="25"/>
      <c r="G7" s="25"/>
    </row>
    <row r="8" spans="1:7" ht="12.75" customHeight="1">
      <c r="A8" s="24"/>
      <c r="B8" s="202" t="s">
        <v>233</v>
      </c>
      <c r="C8" s="202"/>
      <c r="D8" s="202"/>
      <c r="E8" s="202"/>
      <c r="F8" s="202"/>
      <c r="G8" s="202"/>
    </row>
    <row r="9" spans="1:7" ht="12.75" customHeight="1">
      <c r="A9" s="24"/>
      <c r="B9" s="202"/>
      <c r="C9" s="202"/>
      <c r="D9" s="202"/>
      <c r="E9" s="202"/>
      <c r="F9" s="202"/>
      <c r="G9" s="202"/>
    </row>
    <row r="10" spans="1:7" ht="12.75" customHeight="1">
      <c r="A10" s="24"/>
      <c r="B10" s="202"/>
      <c r="C10" s="202"/>
      <c r="D10" s="202"/>
      <c r="E10" s="202"/>
      <c r="F10" s="202"/>
      <c r="G10" s="202"/>
    </row>
    <row r="11" spans="1:7" ht="12.75" customHeight="1">
      <c r="A11" s="24"/>
      <c r="B11" s="207" t="s">
        <v>195</v>
      </c>
      <c r="C11" s="207"/>
      <c r="D11" s="207"/>
      <c r="E11" s="207"/>
      <c r="F11" s="207"/>
      <c r="G11" s="207"/>
    </row>
    <row r="12" spans="1:7" ht="12.75" customHeight="1">
      <c r="A12" s="24"/>
      <c r="B12" s="207"/>
      <c r="C12" s="207"/>
      <c r="D12" s="207"/>
      <c r="E12" s="207"/>
      <c r="F12" s="207"/>
      <c r="G12" s="207"/>
    </row>
    <row r="13" spans="1:7" ht="12.75" customHeight="1">
      <c r="A13" s="24"/>
      <c r="B13" s="207"/>
      <c r="C13" s="207"/>
      <c r="D13" s="207"/>
      <c r="E13" s="207"/>
      <c r="F13" s="207"/>
      <c r="G13" s="207"/>
    </row>
    <row r="14" spans="1:7" ht="12.75" customHeight="1">
      <c r="A14" s="24"/>
      <c r="B14" s="207"/>
      <c r="C14" s="207"/>
      <c r="D14" s="207"/>
      <c r="E14" s="207"/>
      <c r="F14" s="207"/>
      <c r="G14" s="207"/>
    </row>
    <row r="15" spans="1:7" ht="12.75">
      <c r="A15" s="24"/>
      <c r="B15" s="207"/>
      <c r="C15" s="207"/>
      <c r="D15" s="207"/>
      <c r="E15" s="207"/>
      <c r="F15" s="207"/>
      <c r="G15" s="207"/>
    </row>
    <row r="16" spans="1:7" ht="15.75">
      <c r="A16" s="24"/>
      <c r="B16" s="58"/>
      <c r="C16" s="58"/>
      <c r="D16" s="58"/>
      <c r="E16" s="58"/>
      <c r="F16" s="58"/>
      <c r="G16" s="58"/>
    </row>
    <row r="17" spans="1:7" ht="12.75">
      <c r="A17" s="24" t="s">
        <v>58</v>
      </c>
      <c r="B17" s="21" t="s">
        <v>76</v>
      </c>
      <c r="C17" s="25"/>
      <c r="D17" s="25"/>
      <c r="E17" s="25"/>
      <c r="F17" s="25"/>
      <c r="G17" s="25"/>
    </row>
    <row r="18" spans="1:7" ht="12.75" customHeight="1">
      <c r="A18" s="24"/>
      <c r="B18" s="203" t="s">
        <v>89</v>
      </c>
      <c r="C18" s="203"/>
      <c r="D18" s="203"/>
      <c r="E18" s="203"/>
      <c r="F18" s="203"/>
      <c r="G18" s="203"/>
    </row>
    <row r="19" spans="1:7" ht="12.75">
      <c r="A19" s="24"/>
      <c r="B19" s="203"/>
      <c r="C19" s="203"/>
      <c r="D19" s="203"/>
      <c r="E19" s="203"/>
      <c r="F19" s="203"/>
      <c r="G19" s="203"/>
    </row>
    <row r="20" spans="1:7" ht="12.75">
      <c r="A20" s="24"/>
      <c r="B20" s="25"/>
      <c r="C20" s="25"/>
      <c r="D20" s="25"/>
      <c r="E20" s="25"/>
      <c r="F20" s="25"/>
      <c r="G20" s="25"/>
    </row>
    <row r="21" spans="1:7" ht="12.75">
      <c r="A21" s="24" t="s">
        <v>59</v>
      </c>
      <c r="B21" s="21" t="s">
        <v>135</v>
      </c>
      <c r="C21" s="21"/>
      <c r="D21" s="25"/>
      <c r="E21" s="25"/>
      <c r="F21" s="25"/>
      <c r="G21" s="25"/>
    </row>
    <row r="22" spans="1:7" ht="25.5" customHeight="1">
      <c r="A22" s="24"/>
      <c r="B22" s="204" t="s">
        <v>88</v>
      </c>
      <c r="C22" s="204"/>
      <c r="D22" s="204"/>
      <c r="E22" s="204"/>
      <c r="F22" s="204"/>
      <c r="G22" s="204"/>
    </row>
    <row r="23" spans="1:7" ht="12.75">
      <c r="A23" s="24"/>
      <c r="B23" s="25" t="s">
        <v>7</v>
      </c>
      <c r="C23" s="25"/>
      <c r="D23" s="25"/>
      <c r="E23" s="25"/>
      <c r="F23" s="25"/>
      <c r="G23" s="25"/>
    </row>
    <row r="24" spans="1:7" ht="12.75">
      <c r="A24" s="24" t="s">
        <v>60</v>
      </c>
      <c r="B24" s="21" t="s">
        <v>136</v>
      </c>
      <c r="C24" s="21"/>
      <c r="D24" s="25"/>
      <c r="E24" s="25"/>
      <c r="F24" s="25"/>
      <c r="G24" s="25"/>
    </row>
    <row r="25" spans="1:7" ht="12.75" customHeight="1">
      <c r="A25" s="24"/>
      <c r="B25" s="25" t="s">
        <v>253</v>
      </c>
      <c r="C25" s="25"/>
      <c r="D25" s="25"/>
      <c r="E25" s="25"/>
      <c r="F25" s="25"/>
      <c r="G25" s="25"/>
    </row>
    <row r="26" spans="1:7" ht="12.75">
      <c r="A26" s="24"/>
      <c r="B26" s="25"/>
      <c r="C26" s="25"/>
      <c r="D26" s="25"/>
      <c r="E26" s="25"/>
      <c r="F26" s="25"/>
      <c r="G26" s="25"/>
    </row>
    <row r="27" spans="1:7" ht="12.75">
      <c r="A27" s="24" t="s">
        <v>61</v>
      </c>
      <c r="B27" s="21" t="s">
        <v>137</v>
      </c>
      <c r="C27" s="21"/>
      <c r="D27" s="25"/>
      <c r="E27" s="25"/>
      <c r="F27" s="25"/>
      <c r="G27" s="25"/>
    </row>
    <row r="28" spans="1:7" ht="12.75">
      <c r="A28" s="24"/>
      <c r="B28" s="197" t="s">
        <v>138</v>
      </c>
      <c r="C28" s="197"/>
      <c r="D28" s="197"/>
      <c r="E28" s="197"/>
      <c r="F28" s="197"/>
      <c r="G28" s="197"/>
    </row>
    <row r="29" spans="1:7" ht="12.75">
      <c r="A29" s="24"/>
      <c r="B29" s="197"/>
      <c r="C29" s="197"/>
      <c r="D29" s="197"/>
      <c r="E29" s="197"/>
      <c r="F29" s="197"/>
      <c r="G29" s="197"/>
    </row>
    <row r="30" spans="1:7" ht="12.75">
      <c r="A30" s="24"/>
      <c r="B30" s="25" t="s">
        <v>7</v>
      </c>
      <c r="C30" s="25"/>
      <c r="D30" s="25"/>
      <c r="E30" s="25"/>
      <c r="F30" s="25"/>
      <c r="G30" s="25"/>
    </row>
    <row r="31" spans="1:7" ht="12.75">
      <c r="A31" s="24" t="s">
        <v>62</v>
      </c>
      <c r="B31" s="21" t="s">
        <v>23</v>
      </c>
      <c r="C31" s="21"/>
      <c r="D31" s="25"/>
      <c r="E31" s="25"/>
      <c r="F31" s="25"/>
      <c r="G31" s="25"/>
    </row>
    <row r="32" spans="1:7" ht="12.75">
      <c r="A32" s="24"/>
      <c r="B32" s="205" t="s">
        <v>196</v>
      </c>
      <c r="C32" s="205"/>
      <c r="D32" s="205"/>
      <c r="E32" s="205"/>
      <c r="F32" s="205"/>
      <c r="G32" s="205"/>
    </row>
    <row r="33" spans="1:7" ht="12.75">
      <c r="A33" s="24"/>
      <c r="B33" s="25"/>
      <c r="C33" s="25"/>
      <c r="D33" s="25"/>
      <c r="E33" s="25"/>
      <c r="F33" s="25"/>
      <c r="G33" s="25"/>
    </row>
    <row r="34" spans="1:7" ht="12.75">
      <c r="A34" s="24" t="s">
        <v>63</v>
      </c>
      <c r="B34" s="61" t="s">
        <v>140</v>
      </c>
      <c r="C34" s="21"/>
      <c r="D34" s="25"/>
      <c r="E34" s="25"/>
      <c r="F34" s="25"/>
      <c r="G34" s="25"/>
    </row>
    <row r="35" spans="1:7" ht="12.75">
      <c r="A35" s="24"/>
      <c r="B35" s="201" t="s">
        <v>197</v>
      </c>
      <c r="C35" s="201"/>
      <c r="D35" s="201"/>
      <c r="E35" s="201"/>
      <c r="F35" s="201"/>
      <c r="G35" s="201"/>
    </row>
    <row r="36" spans="1:7" ht="12.75">
      <c r="A36" s="24"/>
      <c r="B36" s="201"/>
      <c r="C36" s="201"/>
      <c r="D36" s="201"/>
      <c r="E36" s="201"/>
      <c r="F36" s="201"/>
      <c r="G36" s="201"/>
    </row>
    <row r="37" spans="1:7" ht="12.75">
      <c r="A37" s="24"/>
      <c r="B37" s="201"/>
      <c r="C37" s="201"/>
      <c r="D37" s="201"/>
      <c r="E37" s="201"/>
      <c r="F37" s="201"/>
      <c r="G37" s="201"/>
    </row>
    <row r="38" spans="1:7" ht="12.75">
      <c r="A38" s="24" t="s">
        <v>64</v>
      </c>
      <c r="B38" s="21" t="s">
        <v>139</v>
      </c>
      <c r="C38" s="21"/>
      <c r="D38" s="25"/>
      <c r="E38" s="25"/>
      <c r="F38" s="25"/>
      <c r="G38" s="25"/>
    </row>
    <row r="39" spans="1:7" ht="12.75">
      <c r="A39" s="24"/>
      <c r="B39" s="25" t="s">
        <v>154</v>
      </c>
      <c r="C39" s="25"/>
      <c r="D39" s="25"/>
      <c r="E39" s="25"/>
      <c r="F39" s="25"/>
      <c r="G39" s="25"/>
    </row>
    <row r="40" spans="1:7" ht="12.75">
      <c r="A40" s="24"/>
      <c r="B40" s="25"/>
      <c r="C40" s="25"/>
      <c r="D40" s="25"/>
      <c r="E40" s="25"/>
      <c r="F40" s="25"/>
      <c r="G40" s="25"/>
    </row>
    <row r="41" spans="1:7" ht="12.75">
      <c r="A41" s="24" t="s">
        <v>65</v>
      </c>
      <c r="B41" s="21" t="s">
        <v>20</v>
      </c>
      <c r="C41" s="21"/>
      <c r="D41" s="25"/>
      <c r="E41" s="25"/>
      <c r="F41" s="25"/>
      <c r="G41" s="25"/>
    </row>
    <row r="42" spans="1:7" ht="12.75">
      <c r="A42" s="24"/>
      <c r="B42" s="25" t="s">
        <v>142</v>
      </c>
      <c r="C42" s="25"/>
      <c r="D42" s="25"/>
      <c r="E42" s="25"/>
      <c r="F42" s="25"/>
      <c r="G42" s="25"/>
    </row>
    <row r="43" spans="1:7" ht="12.75">
      <c r="A43" s="24"/>
      <c r="B43" s="25"/>
      <c r="C43" s="25"/>
      <c r="D43" s="25"/>
      <c r="E43" s="25"/>
      <c r="F43" s="25"/>
      <c r="G43" s="25"/>
    </row>
    <row r="44" spans="1:7" ht="12.75">
      <c r="A44" s="24" t="s">
        <v>66</v>
      </c>
      <c r="B44" s="62" t="s">
        <v>141</v>
      </c>
      <c r="C44" s="21"/>
      <c r="D44" s="25"/>
      <c r="E44" s="25"/>
      <c r="F44" s="25"/>
      <c r="G44" s="25"/>
    </row>
    <row r="45" spans="1:7" s="6" customFormat="1" ht="12.75" customHeight="1">
      <c r="A45" s="134"/>
      <c r="B45" s="206" t="s">
        <v>234</v>
      </c>
      <c r="C45" s="206"/>
      <c r="D45" s="206"/>
      <c r="E45" s="206"/>
      <c r="F45" s="206"/>
      <c r="G45" s="206"/>
    </row>
    <row r="46" spans="1:7" s="6" customFormat="1" ht="12.75" customHeight="1">
      <c r="A46" s="134"/>
      <c r="B46" s="206"/>
      <c r="C46" s="206"/>
      <c r="D46" s="206"/>
      <c r="E46" s="206"/>
      <c r="F46" s="206"/>
      <c r="G46" s="206"/>
    </row>
    <row r="47" spans="1:7" s="6" customFormat="1" ht="12.75">
      <c r="A47" s="134"/>
      <c r="B47" s="206"/>
      <c r="C47" s="206"/>
      <c r="D47" s="206"/>
      <c r="E47" s="206"/>
      <c r="F47" s="206"/>
      <c r="G47" s="206"/>
    </row>
    <row r="48" s="6" customFormat="1" ht="12.75">
      <c r="A48" s="134" t="s">
        <v>7</v>
      </c>
    </row>
    <row r="49" spans="1:7" ht="12.75">
      <c r="A49" s="24" t="s">
        <v>67</v>
      </c>
      <c r="B49" s="21" t="s">
        <v>143</v>
      </c>
      <c r="C49" s="21"/>
      <c r="D49" s="25"/>
      <c r="E49" s="25"/>
      <c r="F49" s="25"/>
      <c r="G49" s="25"/>
    </row>
    <row r="50" spans="1:7" ht="12.75">
      <c r="A50" s="24"/>
      <c r="B50" s="60" t="s">
        <v>198</v>
      </c>
      <c r="C50" s="59"/>
      <c r="D50" s="59"/>
      <c r="E50" s="59"/>
      <c r="F50" s="59"/>
      <c r="G50" s="59"/>
    </row>
    <row r="51" spans="1:7" ht="12.75">
      <c r="A51" s="24"/>
      <c r="B51" s="59"/>
      <c r="C51" s="59"/>
      <c r="D51" s="59"/>
      <c r="E51" s="59"/>
      <c r="F51" s="59"/>
      <c r="G51" s="59"/>
    </row>
    <row r="52" spans="1:7" ht="12.75">
      <c r="A52" s="24" t="s">
        <v>68</v>
      </c>
      <c r="B52" s="21" t="s">
        <v>33</v>
      </c>
      <c r="C52" s="21"/>
      <c r="D52" s="25"/>
      <c r="E52" s="25"/>
      <c r="F52" s="25"/>
      <c r="G52" s="25"/>
    </row>
    <row r="53" spans="1:7" ht="12.75">
      <c r="A53" s="24"/>
      <c r="B53" s="25" t="s">
        <v>17</v>
      </c>
      <c r="C53" s="25"/>
      <c r="D53" s="25"/>
      <c r="E53" s="25"/>
      <c r="F53" s="25"/>
      <c r="G53" s="25"/>
    </row>
    <row r="54" spans="1:7" ht="12.75">
      <c r="A54" s="24"/>
      <c r="B54" s="25"/>
      <c r="C54" s="25"/>
      <c r="D54" s="25"/>
      <c r="E54" s="25"/>
      <c r="F54" s="25"/>
      <c r="G54" s="25"/>
    </row>
    <row r="55" spans="1:7" ht="12.75">
      <c r="A55" s="24" t="s">
        <v>69</v>
      </c>
      <c r="B55" s="21" t="s">
        <v>24</v>
      </c>
      <c r="C55" s="21"/>
      <c r="D55" s="25"/>
      <c r="E55" s="25"/>
      <c r="F55" s="25"/>
      <c r="G55" s="25"/>
    </row>
    <row r="56" spans="1:7" ht="12.75">
      <c r="A56" s="24"/>
      <c r="B56" s="197" t="s">
        <v>225</v>
      </c>
      <c r="C56" s="197"/>
      <c r="D56" s="197"/>
      <c r="E56" s="197"/>
      <c r="F56" s="197"/>
      <c r="G56" s="197"/>
    </row>
    <row r="57" spans="1:7" ht="12.75">
      <c r="A57" s="24"/>
      <c r="B57" s="197"/>
      <c r="C57" s="197"/>
      <c r="D57" s="197"/>
      <c r="E57" s="197"/>
      <c r="F57" s="197"/>
      <c r="G57" s="197"/>
    </row>
    <row r="58" spans="1:7" ht="12.75">
      <c r="A58" s="24"/>
      <c r="B58" s="197"/>
      <c r="C58" s="197"/>
      <c r="D58" s="197"/>
      <c r="E58" s="197"/>
      <c r="F58" s="197"/>
      <c r="G58" s="197"/>
    </row>
    <row r="59" spans="1:7" ht="12.75">
      <c r="A59" s="24"/>
      <c r="B59" s="25"/>
      <c r="C59" s="25"/>
      <c r="D59" s="25"/>
      <c r="E59" s="25"/>
      <c r="F59" s="25"/>
      <c r="G59" s="25"/>
    </row>
    <row r="60" spans="1:7" ht="12.75">
      <c r="A60" s="25"/>
      <c r="B60" s="25"/>
      <c r="C60" s="21"/>
      <c r="D60" s="25"/>
      <c r="E60" s="25"/>
      <c r="F60" s="25"/>
      <c r="G60" s="25"/>
    </row>
    <row r="61" spans="1:7" ht="12.75">
      <c r="A61" s="25"/>
      <c r="B61" s="25"/>
      <c r="C61" s="25"/>
      <c r="D61" s="25"/>
      <c r="E61" s="25"/>
      <c r="F61" s="25"/>
      <c r="G61" s="25"/>
    </row>
    <row r="62" spans="1:7" ht="12.75">
      <c r="A62" s="54"/>
      <c r="B62" s="25" t="s">
        <v>7</v>
      </c>
      <c r="C62" s="25"/>
      <c r="D62" s="25"/>
      <c r="E62" s="25"/>
      <c r="F62" s="25"/>
      <c r="G62" s="25"/>
    </row>
    <row r="63" spans="1:7" ht="12.75">
      <c r="A63" s="25"/>
      <c r="B63" s="25" t="s">
        <v>7</v>
      </c>
      <c r="C63" s="25"/>
      <c r="D63" s="25"/>
      <c r="E63" s="25"/>
      <c r="F63" s="25"/>
      <c r="G63" s="25"/>
    </row>
    <row r="64" spans="1:7" ht="12.75">
      <c r="A64" s="25"/>
      <c r="B64" s="25"/>
      <c r="C64" s="25"/>
      <c r="D64" s="25"/>
      <c r="E64" s="25"/>
      <c r="F64" s="25"/>
      <c r="G64" s="25"/>
    </row>
    <row r="65" spans="1:7" ht="12.75">
      <c r="A65" s="25"/>
      <c r="B65" s="25"/>
      <c r="C65" s="25"/>
      <c r="D65" s="25"/>
      <c r="E65" s="25"/>
      <c r="F65" s="25"/>
      <c r="G65" s="25"/>
    </row>
    <row r="66" spans="1:7" ht="12.75">
      <c r="A66" s="25"/>
      <c r="B66" s="25"/>
      <c r="C66" s="25"/>
      <c r="D66" s="25"/>
      <c r="E66" s="25"/>
      <c r="F66" s="25"/>
      <c r="G66" s="25"/>
    </row>
    <row r="67" spans="1:7" ht="12.75">
      <c r="A67" s="25"/>
      <c r="B67" s="25"/>
      <c r="C67" s="28"/>
      <c r="D67" s="28"/>
      <c r="E67" s="28"/>
      <c r="F67" s="28"/>
      <c r="G67" s="28"/>
    </row>
    <row r="68" spans="1:7" ht="12.75">
      <c r="A68" s="25"/>
      <c r="B68" s="25"/>
      <c r="C68" s="28"/>
      <c r="D68" s="28"/>
      <c r="E68" s="28"/>
      <c r="F68" s="28"/>
      <c r="G68" s="28"/>
    </row>
    <row r="69" spans="1:7" ht="12.75">
      <c r="A69" s="25"/>
      <c r="B69" s="25"/>
      <c r="C69" s="28"/>
      <c r="D69" s="28"/>
      <c r="E69" s="28"/>
      <c r="F69" s="28"/>
      <c r="G69" s="28"/>
    </row>
    <row r="70" spans="1:7" ht="12.75">
      <c r="A70" s="25"/>
      <c r="B70" s="25"/>
      <c r="C70" s="28"/>
      <c r="D70" s="28"/>
      <c r="E70" s="28"/>
      <c r="F70" s="28"/>
      <c r="G70" s="28"/>
    </row>
    <row r="71" spans="1:7" ht="12.75">
      <c r="A71" s="25"/>
      <c r="B71" s="25"/>
      <c r="C71" s="28"/>
      <c r="D71" s="28"/>
      <c r="E71" s="28"/>
      <c r="F71" s="28"/>
      <c r="G71" s="28"/>
    </row>
    <row r="72" spans="1:7" ht="12.75">
      <c r="A72" s="25"/>
      <c r="B72" s="25"/>
      <c r="C72" s="28"/>
      <c r="D72" s="28"/>
      <c r="E72" s="28"/>
      <c r="F72" s="28"/>
      <c r="G72" s="28"/>
    </row>
    <row r="73" spans="1:7" ht="12.75">
      <c r="A73" s="25"/>
      <c r="B73" s="25"/>
      <c r="C73" s="28"/>
      <c r="D73" s="28"/>
      <c r="E73" s="28"/>
      <c r="F73" s="28"/>
      <c r="G73" s="28"/>
    </row>
    <row r="74" spans="1:7" ht="12.75">
      <c r="A74" s="25"/>
      <c r="B74" s="25"/>
      <c r="C74" s="28"/>
      <c r="D74" s="28"/>
      <c r="E74" s="28"/>
      <c r="F74" s="28"/>
      <c r="G74" s="28"/>
    </row>
    <row r="75" spans="3:7" ht="12.75">
      <c r="C75" s="1"/>
      <c r="D75" s="1"/>
      <c r="E75" s="1"/>
      <c r="F75" s="1"/>
      <c r="G75" s="1"/>
    </row>
    <row r="76" spans="3:7" ht="12.75">
      <c r="C76" s="1"/>
      <c r="D76" s="1"/>
      <c r="E76" s="1"/>
      <c r="F76" s="1"/>
      <c r="G76" s="1"/>
    </row>
    <row r="77" spans="3:7" ht="12.75">
      <c r="C77" s="1"/>
      <c r="D77" s="1"/>
      <c r="E77" s="1"/>
      <c r="F77" s="1"/>
      <c r="G77" s="1"/>
    </row>
    <row r="78" spans="3:7" ht="12.75">
      <c r="C78" s="1"/>
      <c r="D78" s="1"/>
      <c r="E78" s="1"/>
      <c r="F78" s="1"/>
      <c r="G78" s="1"/>
    </row>
  </sheetData>
  <mergeCells count="9">
    <mergeCell ref="B35:G37"/>
    <mergeCell ref="B56:G58"/>
    <mergeCell ref="B8:G10"/>
    <mergeCell ref="B18:G19"/>
    <mergeCell ref="B22:G22"/>
    <mergeCell ref="B32:G32"/>
    <mergeCell ref="B45:G47"/>
    <mergeCell ref="B11:G15"/>
    <mergeCell ref="B28:G29"/>
  </mergeCells>
  <printOptions/>
  <pageMargins left="0.75" right="0" top="0.5" bottom="0.25" header="0.5" footer="0.5"/>
  <pageSetup firstPageNumber="6" useFirstPageNumber="1" horizontalDpi="300" verticalDpi="300" orientation="portrait" paperSize="9" r:id="rId1"/>
  <rowBreaks count="1" manualBreakCount="1">
    <brk id="59" max="6" man="1"/>
  </rowBreaks>
</worksheet>
</file>

<file path=xl/worksheets/sheet6.xml><?xml version="1.0" encoding="utf-8"?>
<worksheet xmlns="http://schemas.openxmlformats.org/spreadsheetml/2006/main" xmlns:r="http://schemas.openxmlformats.org/officeDocument/2006/relationships">
  <dimension ref="A1:M148"/>
  <sheetViews>
    <sheetView tabSelected="1" view="pageBreakPreview" zoomScaleSheetLayoutView="100" workbookViewId="0" topLeftCell="A55">
      <selection activeCell="B79" sqref="B79"/>
    </sheetView>
  </sheetViews>
  <sheetFormatPr defaultColWidth="9.140625" defaultRowHeight="12.75"/>
  <cols>
    <col min="1" max="1" width="9.28125" style="7" bestFit="1" customWidth="1"/>
    <col min="2" max="2" width="34.140625" style="7" customWidth="1"/>
    <col min="3" max="3" width="11.7109375" style="7" customWidth="1"/>
    <col min="4" max="4" width="0.85546875" style="7" customWidth="1"/>
    <col min="5" max="5" width="13.140625" style="7" customWidth="1"/>
    <col min="6" max="6" width="0.85546875" style="7" customWidth="1"/>
    <col min="7" max="7" width="11.7109375" style="7" customWidth="1"/>
    <col min="8" max="8" width="0.85546875" style="7" customWidth="1"/>
    <col min="9" max="9" width="12.57421875" style="7" customWidth="1"/>
    <col min="10" max="10" width="0.5625" style="7" customWidth="1"/>
    <col min="11" max="11" width="30.7109375" style="7" customWidth="1"/>
    <col min="12" max="16384" width="9.140625" style="7" customWidth="1"/>
  </cols>
  <sheetData>
    <row r="1" spans="1:10" ht="12.75">
      <c r="A1" s="32"/>
      <c r="B1" s="63" t="s">
        <v>0</v>
      </c>
      <c r="C1" s="64"/>
      <c r="D1" s="64"/>
      <c r="E1" s="64"/>
      <c r="F1" s="64"/>
      <c r="G1" s="64"/>
      <c r="H1" s="64"/>
      <c r="I1" s="64"/>
      <c r="J1" s="64"/>
    </row>
    <row r="2" spans="1:10" ht="12.75">
      <c r="A2" s="64"/>
      <c r="B2" s="65" t="s">
        <v>9</v>
      </c>
      <c r="C2" s="66"/>
      <c r="D2" s="66"/>
      <c r="E2" s="64"/>
      <c r="F2" s="64"/>
      <c r="G2" s="64"/>
      <c r="H2" s="64"/>
      <c r="I2" s="64"/>
      <c r="J2" s="64"/>
    </row>
    <row r="3" spans="1:10" ht="12.75">
      <c r="A3" s="64"/>
      <c r="B3" s="66"/>
      <c r="C3" s="66"/>
      <c r="D3" s="66"/>
      <c r="E3" s="64"/>
      <c r="F3" s="64"/>
      <c r="G3" s="64"/>
      <c r="H3" s="64"/>
      <c r="I3" s="64"/>
      <c r="J3" s="64"/>
    </row>
    <row r="4" spans="1:10" ht="12.75">
      <c r="A4" s="64"/>
      <c r="B4" s="209" t="s">
        <v>193</v>
      </c>
      <c r="C4" s="209"/>
      <c r="D4" s="209"/>
      <c r="E4" s="209"/>
      <c r="F4" s="209"/>
      <c r="G4" s="209"/>
      <c r="H4" s="209"/>
      <c r="I4" s="209"/>
      <c r="J4" s="209"/>
    </row>
    <row r="5" spans="1:10" ht="12.75">
      <c r="A5" s="64"/>
      <c r="B5" s="209"/>
      <c r="C5" s="209"/>
      <c r="D5" s="209"/>
      <c r="E5" s="209"/>
      <c r="F5" s="209"/>
      <c r="G5" s="209"/>
      <c r="H5" s="209"/>
      <c r="I5" s="209"/>
      <c r="J5" s="209"/>
    </row>
    <row r="6" spans="1:10" ht="12.75">
      <c r="A6" s="64"/>
      <c r="B6" s="57"/>
      <c r="C6" s="57"/>
      <c r="D6" s="57"/>
      <c r="E6" s="57"/>
      <c r="F6" s="57"/>
      <c r="G6" s="57"/>
      <c r="H6" s="57"/>
      <c r="I6" s="57"/>
      <c r="J6" s="57"/>
    </row>
    <row r="7" spans="1:10" ht="12.75">
      <c r="A7" s="64"/>
      <c r="B7" s="57"/>
      <c r="C7" s="57"/>
      <c r="D7" s="57"/>
      <c r="E7" s="57"/>
      <c r="F7" s="57"/>
      <c r="G7" s="57"/>
      <c r="H7" s="57"/>
      <c r="I7" s="57"/>
      <c r="J7" s="57"/>
    </row>
    <row r="8" spans="1:10" ht="12.75">
      <c r="A8" s="67" t="s">
        <v>45</v>
      </c>
      <c r="B8" s="68" t="s">
        <v>21</v>
      </c>
      <c r="C8" s="63"/>
      <c r="D8" s="63"/>
      <c r="E8" s="64"/>
      <c r="F8" s="64"/>
      <c r="G8" s="64"/>
      <c r="H8" s="64"/>
      <c r="I8" s="64"/>
      <c r="J8" s="64"/>
    </row>
    <row r="9" spans="1:10" s="163" customFormat="1" ht="12.75" customHeight="1">
      <c r="A9" s="131"/>
      <c r="B9" s="212" t="s">
        <v>247</v>
      </c>
      <c r="C9" s="213"/>
      <c r="D9" s="213"/>
      <c r="E9" s="213"/>
      <c r="F9" s="213"/>
      <c r="G9" s="213"/>
      <c r="H9" s="213"/>
      <c r="I9" s="213"/>
      <c r="J9" s="213"/>
    </row>
    <row r="10" spans="1:10" s="132" customFormat="1" ht="12.75" customHeight="1">
      <c r="A10" s="131"/>
      <c r="B10" s="214"/>
      <c r="C10" s="214"/>
      <c r="D10" s="214"/>
      <c r="E10" s="214"/>
      <c r="F10" s="214"/>
      <c r="G10" s="214"/>
      <c r="H10" s="214"/>
      <c r="I10" s="214"/>
      <c r="J10" s="214"/>
    </row>
    <row r="11" spans="1:10" s="132" customFormat="1" ht="12.75" customHeight="1">
      <c r="A11" s="131"/>
      <c r="B11" s="214"/>
      <c r="C11" s="214"/>
      <c r="D11" s="214"/>
      <c r="E11" s="214"/>
      <c r="F11" s="214"/>
      <c r="G11" s="214"/>
      <c r="H11" s="214"/>
      <c r="I11" s="214"/>
      <c r="J11" s="214"/>
    </row>
    <row r="12" spans="1:10" s="132" customFormat="1" ht="12.75" customHeight="1">
      <c r="A12" s="131"/>
      <c r="B12" s="214"/>
      <c r="C12" s="214"/>
      <c r="D12" s="214"/>
      <c r="E12" s="214"/>
      <c r="F12" s="214"/>
      <c r="G12" s="214"/>
      <c r="H12" s="214"/>
      <c r="I12" s="214"/>
      <c r="J12" s="214"/>
    </row>
    <row r="13" spans="1:10" s="132" customFormat="1" ht="15.75" customHeight="1">
      <c r="A13" s="131"/>
      <c r="B13" s="219"/>
      <c r="C13" s="219"/>
      <c r="D13" s="219"/>
      <c r="E13" s="219"/>
      <c r="F13" s="219"/>
      <c r="G13" s="219"/>
      <c r="H13" s="219"/>
      <c r="I13" s="219"/>
      <c r="J13" s="219"/>
    </row>
    <row r="14" spans="1:10" s="132" customFormat="1" ht="12.75" customHeight="1">
      <c r="A14" s="131"/>
      <c r="B14" s="164"/>
      <c r="C14" s="164"/>
      <c r="D14" s="164"/>
      <c r="E14" s="164"/>
      <c r="F14" s="164"/>
      <c r="G14" s="164"/>
      <c r="H14" s="164"/>
      <c r="I14" s="164"/>
      <c r="J14" s="164"/>
    </row>
    <row r="15" spans="1:4" s="132" customFormat="1" ht="12.75">
      <c r="A15" s="130" t="s">
        <v>46</v>
      </c>
      <c r="B15" s="131" t="s">
        <v>148</v>
      </c>
      <c r="C15" s="131"/>
      <c r="D15" s="131"/>
    </row>
    <row r="16" spans="1:10" s="163" customFormat="1" ht="12.75" customHeight="1">
      <c r="A16" s="131"/>
      <c r="B16" s="212" t="s">
        <v>248</v>
      </c>
      <c r="C16" s="213"/>
      <c r="D16" s="213"/>
      <c r="E16" s="213"/>
      <c r="F16" s="213"/>
      <c r="G16" s="213"/>
      <c r="H16" s="213"/>
      <c r="I16" s="213"/>
      <c r="J16" s="213"/>
    </row>
    <row r="17" spans="1:10" s="132" customFormat="1" ht="12.75" customHeight="1">
      <c r="A17" s="131"/>
      <c r="B17" s="214"/>
      <c r="C17" s="214"/>
      <c r="D17" s="214"/>
      <c r="E17" s="214"/>
      <c r="F17" s="214"/>
      <c r="G17" s="214"/>
      <c r="H17" s="214"/>
      <c r="I17" s="214"/>
      <c r="J17" s="214"/>
    </row>
    <row r="18" spans="1:10" s="132" customFormat="1" ht="12.75">
      <c r="A18" s="131"/>
      <c r="B18" s="214"/>
      <c r="C18" s="214"/>
      <c r="D18" s="214"/>
      <c r="E18" s="214"/>
      <c r="F18" s="214"/>
      <c r="G18" s="214"/>
      <c r="H18" s="214"/>
      <c r="I18" s="214"/>
      <c r="J18" s="214"/>
    </row>
    <row r="19" spans="1:10" s="132" customFormat="1" ht="12.75">
      <c r="A19" s="131"/>
      <c r="B19" s="180"/>
      <c r="C19" s="180"/>
      <c r="D19" s="180"/>
      <c r="E19" s="180"/>
      <c r="F19" s="180"/>
      <c r="G19" s="180"/>
      <c r="H19" s="180"/>
      <c r="I19" s="180"/>
      <c r="J19" s="180"/>
    </row>
    <row r="20" spans="1:4" s="132" customFormat="1" ht="12.75">
      <c r="A20" s="130" t="s">
        <v>47</v>
      </c>
      <c r="B20" s="165" t="s">
        <v>34</v>
      </c>
      <c r="C20" s="131"/>
      <c r="D20" s="131"/>
    </row>
    <row r="21" spans="1:10" s="8" customFormat="1" ht="12.75">
      <c r="A21" s="67"/>
      <c r="B21" s="222" t="s">
        <v>254</v>
      </c>
      <c r="C21" s="219"/>
      <c r="D21" s="219"/>
      <c r="E21" s="219"/>
      <c r="F21" s="219"/>
      <c r="G21" s="219"/>
      <c r="H21" s="219"/>
      <c r="I21" s="219"/>
      <c r="J21" s="219"/>
    </row>
    <row r="22" spans="1:10" ht="12.75">
      <c r="A22" s="67"/>
      <c r="B22" s="219"/>
      <c r="C22" s="219"/>
      <c r="D22" s="219"/>
      <c r="E22" s="219"/>
      <c r="F22" s="219"/>
      <c r="G22" s="219"/>
      <c r="H22" s="219"/>
      <c r="I22" s="219"/>
      <c r="J22" s="219"/>
    </row>
    <row r="23" spans="1:10" ht="12.75">
      <c r="A23" s="67"/>
      <c r="B23" s="219"/>
      <c r="C23" s="219"/>
      <c r="D23" s="219"/>
      <c r="E23" s="219"/>
      <c r="F23" s="219"/>
      <c r="G23" s="219"/>
      <c r="H23" s="219"/>
      <c r="I23" s="219"/>
      <c r="J23" s="219"/>
    </row>
    <row r="24" spans="1:10" ht="12.75">
      <c r="A24" s="67"/>
      <c r="B24" s="178"/>
      <c r="C24" s="178"/>
      <c r="D24" s="178"/>
      <c r="E24" s="178"/>
      <c r="F24" s="178"/>
      <c r="G24" s="178"/>
      <c r="H24" s="178"/>
      <c r="I24" s="178"/>
      <c r="J24" s="178"/>
    </row>
    <row r="25" spans="1:10" ht="12.75">
      <c r="A25" s="67" t="s">
        <v>48</v>
      </c>
      <c r="B25" s="63" t="s">
        <v>35</v>
      </c>
      <c r="C25" s="63"/>
      <c r="D25" s="63"/>
      <c r="E25" s="64"/>
      <c r="F25" s="64"/>
      <c r="G25" s="64"/>
      <c r="H25" s="64"/>
      <c r="I25" s="64"/>
      <c r="J25" s="64"/>
    </row>
    <row r="26" spans="1:10" s="8" customFormat="1" ht="12.75">
      <c r="A26" s="63"/>
      <c r="B26" s="70" t="s">
        <v>185</v>
      </c>
      <c r="C26" s="69"/>
      <c r="D26" s="69"/>
      <c r="E26" s="71"/>
      <c r="F26" s="71"/>
      <c r="G26" s="71"/>
      <c r="H26" s="71"/>
      <c r="I26" s="71"/>
      <c r="J26" s="71"/>
    </row>
    <row r="27" spans="1:10" ht="12.75">
      <c r="A27" s="63"/>
      <c r="B27" s="64"/>
      <c r="C27" s="64"/>
      <c r="D27" s="64"/>
      <c r="E27" s="64"/>
      <c r="F27" s="64"/>
      <c r="G27" s="64"/>
      <c r="H27" s="64"/>
      <c r="I27" s="64"/>
      <c r="J27" s="64"/>
    </row>
    <row r="28" spans="1:10" ht="12.75">
      <c r="A28" s="67" t="s">
        <v>49</v>
      </c>
      <c r="B28" s="63" t="s">
        <v>8</v>
      </c>
      <c r="C28" s="64" t="s">
        <v>7</v>
      </c>
      <c r="D28" s="64"/>
      <c r="E28" s="64" t="s">
        <v>7</v>
      </c>
      <c r="F28" s="64"/>
      <c r="G28" s="64" t="s">
        <v>7</v>
      </c>
      <c r="H28" s="64"/>
      <c r="I28" s="64"/>
      <c r="J28" s="64"/>
    </row>
    <row r="29" spans="1:10" ht="12.75" customHeight="1">
      <c r="A29" s="63"/>
      <c r="B29" s="189" t="s">
        <v>251</v>
      </c>
      <c r="C29" s="189"/>
      <c r="D29" s="189"/>
      <c r="E29" s="189"/>
      <c r="F29" s="189"/>
      <c r="G29" s="189"/>
      <c r="H29" s="189"/>
      <c r="I29" s="189"/>
      <c r="J29" s="183"/>
    </row>
    <row r="30" spans="1:10" ht="12.75" customHeight="1">
      <c r="A30" s="63"/>
      <c r="B30" s="189"/>
      <c r="C30" s="189"/>
      <c r="D30" s="189"/>
      <c r="E30" s="189"/>
      <c r="F30" s="189"/>
      <c r="G30" s="189"/>
      <c r="H30" s="189"/>
      <c r="I30" s="189"/>
      <c r="J30" s="183"/>
    </row>
    <row r="31" spans="1:10" ht="12.75" customHeight="1">
      <c r="A31" s="63"/>
      <c r="B31" s="189"/>
      <c r="C31" s="189"/>
      <c r="D31" s="189"/>
      <c r="E31" s="189"/>
      <c r="F31" s="189"/>
      <c r="G31" s="189"/>
      <c r="H31" s="189"/>
      <c r="I31" s="189"/>
      <c r="J31" s="183"/>
    </row>
    <row r="32" spans="1:10" ht="12.75">
      <c r="A32" s="63"/>
      <c r="B32" s="55"/>
      <c r="C32" s="55"/>
      <c r="D32" s="55"/>
      <c r="E32" s="55"/>
      <c r="F32" s="55"/>
      <c r="G32" s="55"/>
      <c r="H32" s="55"/>
      <c r="I32" s="55"/>
      <c r="J32" s="55"/>
    </row>
    <row r="33" spans="1:10" ht="12.75">
      <c r="A33" s="67" t="s">
        <v>50</v>
      </c>
      <c r="B33" s="63" t="s">
        <v>178</v>
      </c>
      <c r="C33" s="63"/>
      <c r="D33" s="63"/>
      <c r="E33" s="64"/>
      <c r="F33" s="64"/>
      <c r="G33" s="64"/>
      <c r="H33" s="64"/>
      <c r="I33" s="64"/>
      <c r="J33" s="64"/>
    </row>
    <row r="34" spans="1:10" ht="12.75">
      <c r="A34" s="63"/>
      <c r="B34" s="70" t="s">
        <v>179</v>
      </c>
      <c r="C34" s="64"/>
      <c r="D34" s="64"/>
      <c r="E34" s="64"/>
      <c r="F34" s="64"/>
      <c r="G34" s="64"/>
      <c r="H34" s="64"/>
      <c r="I34" s="64"/>
      <c r="J34" s="64"/>
    </row>
    <row r="35" spans="1:10" ht="12.75">
      <c r="A35" s="63"/>
      <c r="B35" s="64"/>
      <c r="C35" s="64"/>
      <c r="D35" s="64"/>
      <c r="E35" s="64"/>
      <c r="F35" s="64"/>
      <c r="G35" s="64"/>
      <c r="H35" s="64"/>
      <c r="I35" s="64"/>
      <c r="J35" s="64"/>
    </row>
    <row r="36" spans="1:11" ht="12.75">
      <c r="A36" s="67" t="s">
        <v>51</v>
      </c>
      <c r="B36" s="63" t="s">
        <v>16</v>
      </c>
      <c r="C36" s="64"/>
      <c r="D36" s="64"/>
      <c r="E36" s="64"/>
      <c r="F36" s="64"/>
      <c r="G36" s="64"/>
      <c r="H36" s="64"/>
      <c r="I36" s="64"/>
      <c r="J36" s="64"/>
      <c r="K36" s="7">
        <v>2</v>
      </c>
    </row>
    <row r="37" spans="1:10" ht="12.75">
      <c r="A37" s="67"/>
      <c r="B37" s="37" t="s">
        <v>235</v>
      </c>
      <c r="C37" s="64"/>
      <c r="D37" s="64"/>
      <c r="E37" s="64"/>
      <c r="F37" s="64"/>
      <c r="G37" s="64"/>
      <c r="H37" s="64"/>
      <c r="I37" s="64"/>
      <c r="J37" s="64"/>
    </row>
    <row r="38" spans="1:10" ht="12.75">
      <c r="A38" s="67"/>
      <c r="B38" s="63"/>
      <c r="C38" s="64"/>
      <c r="D38" s="64"/>
      <c r="E38" s="64"/>
      <c r="F38" s="64"/>
      <c r="G38" s="64"/>
      <c r="H38" s="64"/>
      <c r="I38" s="64"/>
      <c r="J38" s="64"/>
    </row>
    <row r="39" spans="1:10" ht="12.75" customHeight="1">
      <c r="A39" s="63"/>
      <c r="B39" s="215" t="s">
        <v>226</v>
      </c>
      <c r="C39" s="215"/>
      <c r="D39" s="215"/>
      <c r="E39" s="215"/>
      <c r="F39" s="215"/>
      <c r="G39" s="215"/>
      <c r="H39" s="215"/>
      <c r="I39" s="215"/>
      <c r="J39" s="215"/>
    </row>
    <row r="40" spans="1:10" ht="12.75" customHeight="1">
      <c r="A40" s="63"/>
      <c r="B40" s="55"/>
      <c r="C40" s="55"/>
      <c r="D40" s="55"/>
      <c r="E40" s="55"/>
      <c r="F40" s="55"/>
      <c r="G40" s="55"/>
      <c r="H40" s="55"/>
      <c r="I40" s="55"/>
      <c r="J40" s="55"/>
    </row>
    <row r="41" spans="1:10" ht="12.75" customHeight="1">
      <c r="A41" s="63"/>
      <c r="B41" s="55"/>
      <c r="C41" s="55"/>
      <c r="D41" s="55"/>
      <c r="E41" s="55"/>
      <c r="F41" s="55"/>
      <c r="G41" s="24" t="s">
        <v>4</v>
      </c>
      <c r="H41" s="55"/>
      <c r="I41" s="55"/>
      <c r="J41" s="55"/>
    </row>
    <row r="42" spans="1:11" ht="16.5" customHeight="1">
      <c r="A42" s="63"/>
      <c r="B42" s="72" t="s">
        <v>155</v>
      </c>
      <c r="C42" s="55"/>
      <c r="D42" s="55"/>
      <c r="E42" s="55"/>
      <c r="F42" s="55"/>
      <c r="G42" s="73">
        <v>17</v>
      </c>
      <c r="H42" s="55"/>
      <c r="I42" s="55"/>
      <c r="J42" s="55"/>
      <c r="K42" s="19"/>
    </row>
    <row r="43" spans="1:10" ht="18" customHeight="1">
      <c r="A43" s="63"/>
      <c r="B43" s="72" t="s">
        <v>156</v>
      </c>
      <c r="C43" s="55"/>
      <c r="D43" s="55"/>
      <c r="E43" s="55"/>
      <c r="F43" s="55"/>
      <c r="G43" s="73">
        <v>17</v>
      </c>
      <c r="H43" s="55"/>
      <c r="I43" s="55"/>
      <c r="J43" s="55"/>
    </row>
    <row r="44" spans="1:10" ht="18.75" customHeight="1">
      <c r="A44" s="63"/>
      <c r="B44" s="72" t="s">
        <v>157</v>
      </c>
      <c r="C44" s="55"/>
      <c r="D44" s="55"/>
      <c r="E44" s="55"/>
      <c r="F44" s="55"/>
      <c r="G44" s="129">
        <f>0.74*16667/1000</f>
        <v>12.33358</v>
      </c>
      <c r="H44" s="55"/>
      <c r="I44" s="55"/>
      <c r="J44" s="55"/>
    </row>
    <row r="45" spans="1:10" ht="12.75">
      <c r="A45" s="63"/>
      <c r="B45" s="64"/>
      <c r="C45" s="64"/>
      <c r="D45" s="64"/>
      <c r="E45" s="64"/>
      <c r="F45" s="64"/>
      <c r="G45" s="64"/>
      <c r="H45" s="64"/>
      <c r="I45" s="64"/>
      <c r="J45" s="64"/>
    </row>
    <row r="46" spans="1:10" ht="12.75">
      <c r="A46" s="67" t="s">
        <v>52</v>
      </c>
      <c r="B46" s="63" t="s">
        <v>18</v>
      </c>
      <c r="C46" s="63"/>
      <c r="D46" s="63"/>
      <c r="E46" s="64"/>
      <c r="F46" s="64"/>
      <c r="G46" s="64"/>
      <c r="H46" s="64"/>
      <c r="I46" s="64"/>
      <c r="J46" s="64"/>
    </row>
    <row r="47" spans="1:10" ht="12.75">
      <c r="A47" s="63"/>
      <c r="B47" s="64" t="s">
        <v>228</v>
      </c>
      <c r="C47" s="63"/>
      <c r="D47" s="63"/>
      <c r="E47" s="64"/>
      <c r="F47" s="64"/>
      <c r="G47" s="64"/>
      <c r="H47" s="64"/>
      <c r="I47" s="64"/>
      <c r="J47" s="64"/>
    </row>
    <row r="48" spans="1:10" ht="12.75">
      <c r="A48" s="63"/>
      <c r="B48" s="64"/>
      <c r="C48" s="64"/>
      <c r="D48" s="64"/>
      <c r="E48" s="64"/>
      <c r="F48" s="64"/>
      <c r="G48" s="64"/>
      <c r="H48" s="64"/>
      <c r="I48" s="64"/>
      <c r="J48" s="64"/>
    </row>
    <row r="49" spans="1:10" ht="12.75">
      <c r="A49" s="67" t="s">
        <v>53</v>
      </c>
      <c r="B49" s="63" t="s">
        <v>199</v>
      </c>
      <c r="C49" s="63"/>
      <c r="D49" s="63"/>
      <c r="E49" s="64"/>
      <c r="F49" s="64"/>
      <c r="G49" s="64"/>
      <c r="H49" s="64"/>
      <c r="I49" s="64"/>
      <c r="J49" s="64"/>
    </row>
    <row r="50" spans="1:10" ht="12.75">
      <c r="A50" s="63"/>
      <c r="B50" s="64" t="s">
        <v>227</v>
      </c>
      <c r="C50" s="64"/>
      <c r="D50" s="64"/>
      <c r="E50" s="64"/>
      <c r="F50" s="64"/>
      <c r="G50" s="64"/>
      <c r="H50" s="64"/>
      <c r="I50" s="64"/>
      <c r="J50" s="64"/>
    </row>
    <row r="51" spans="1:10" ht="12.75">
      <c r="A51" s="63"/>
      <c r="B51" s="74" t="s">
        <v>158</v>
      </c>
      <c r="C51" s="64"/>
      <c r="D51" s="64"/>
      <c r="E51" s="64"/>
      <c r="F51" s="64"/>
      <c r="G51" s="64"/>
      <c r="H51" s="64"/>
      <c r="I51" s="64"/>
      <c r="J51" s="64"/>
    </row>
    <row r="52" spans="1:10" ht="12.75">
      <c r="A52" s="63"/>
      <c r="B52" s="64"/>
      <c r="C52" s="64"/>
      <c r="D52" s="64"/>
      <c r="E52" s="24" t="s">
        <v>26</v>
      </c>
      <c r="F52" s="24"/>
      <c r="G52" s="24" t="s">
        <v>27</v>
      </c>
      <c r="H52" s="24"/>
      <c r="I52" s="24" t="s">
        <v>15</v>
      </c>
      <c r="J52" s="64"/>
    </row>
    <row r="53" spans="1:10" s="11" customFormat="1" ht="12.75">
      <c r="A53" s="63"/>
      <c r="B53" s="64"/>
      <c r="C53" s="64"/>
      <c r="D53" s="64"/>
      <c r="E53" s="24" t="s">
        <v>4</v>
      </c>
      <c r="F53" s="24"/>
      <c r="G53" s="24" t="s">
        <v>4</v>
      </c>
      <c r="H53" s="24"/>
      <c r="I53" s="24" t="s">
        <v>4</v>
      </c>
      <c r="J53" s="75"/>
    </row>
    <row r="54" spans="1:11" ht="12.75">
      <c r="A54" s="63"/>
      <c r="B54" s="64"/>
      <c r="C54" s="63" t="s">
        <v>7</v>
      </c>
      <c r="D54" s="63"/>
      <c r="E54" s="63"/>
      <c r="F54" s="63"/>
      <c r="G54" s="64"/>
      <c r="H54" s="76"/>
      <c r="I54" s="76"/>
      <c r="J54" s="64"/>
      <c r="K54" s="7" t="s">
        <v>7</v>
      </c>
    </row>
    <row r="55" spans="1:12" s="132" customFormat="1" ht="12.75">
      <c r="A55" s="131"/>
      <c r="B55" s="132" t="s">
        <v>150</v>
      </c>
      <c r="E55" s="166"/>
      <c r="F55" s="167"/>
      <c r="G55" s="167" t="s">
        <v>153</v>
      </c>
      <c r="H55" s="168"/>
      <c r="I55" s="169"/>
      <c r="K55" s="170" t="s">
        <v>7</v>
      </c>
      <c r="L55" s="170" t="s">
        <v>7</v>
      </c>
    </row>
    <row r="56" spans="1:12" s="132" customFormat="1" ht="12.75">
      <c r="A56" s="131"/>
      <c r="B56" s="132" t="s">
        <v>151</v>
      </c>
      <c r="E56" s="171">
        <v>1445</v>
      </c>
      <c r="F56" s="168"/>
      <c r="G56" s="168">
        <v>4038</v>
      </c>
      <c r="H56" s="168"/>
      <c r="I56" s="172">
        <f>+E56+G56</f>
        <v>5483</v>
      </c>
      <c r="K56" s="170">
        <f>E56+E57-BalSheet!B42-BalSheet!B44</f>
        <v>0</v>
      </c>
      <c r="L56" s="170">
        <f>G56+G57-BalSheet!B38</f>
        <v>0</v>
      </c>
    </row>
    <row r="57" spans="1:9" s="132" customFormat="1" ht="12.75">
      <c r="A57" s="131"/>
      <c r="B57" s="132" t="s">
        <v>152</v>
      </c>
      <c r="E57" s="171">
        <v>2971</v>
      </c>
      <c r="F57" s="168"/>
      <c r="G57" s="168">
        <v>4525</v>
      </c>
      <c r="H57" s="168"/>
      <c r="I57" s="172">
        <f>+E57+G57</f>
        <v>7496</v>
      </c>
    </row>
    <row r="58" spans="1:9" s="132" customFormat="1" ht="12.75">
      <c r="A58" s="131"/>
      <c r="E58" s="171"/>
      <c r="F58" s="168"/>
      <c r="G58" s="168"/>
      <c r="H58" s="168"/>
      <c r="I58" s="172"/>
    </row>
    <row r="59" spans="1:12" s="132" customFormat="1" ht="12.75">
      <c r="A59" s="131"/>
      <c r="B59" s="132" t="s">
        <v>180</v>
      </c>
      <c r="C59" s="132" t="s">
        <v>7</v>
      </c>
      <c r="E59" s="171">
        <v>762</v>
      </c>
      <c r="F59" s="168"/>
      <c r="G59" s="168">
        <v>985</v>
      </c>
      <c r="H59" s="168"/>
      <c r="I59" s="172">
        <f>+E59+G59</f>
        <v>1747</v>
      </c>
      <c r="J59" s="132" t="s">
        <v>7</v>
      </c>
      <c r="K59" s="170">
        <f>E59-BalSheet!B43</f>
        <v>0</v>
      </c>
      <c r="L59" s="170">
        <f>G59-BalSheet!B39</f>
        <v>0</v>
      </c>
    </row>
    <row r="60" spans="1:11" s="132" customFormat="1" ht="12.75">
      <c r="A60" s="131"/>
      <c r="C60" s="132" t="s">
        <v>7</v>
      </c>
      <c r="E60" s="171" t="s">
        <v>7</v>
      </c>
      <c r="F60" s="168"/>
      <c r="G60" s="168"/>
      <c r="H60" s="168"/>
      <c r="I60" s="172"/>
      <c r="J60" s="132" t="s">
        <v>7</v>
      </c>
      <c r="K60" s="132" t="s">
        <v>7</v>
      </c>
    </row>
    <row r="61" spans="1:12" s="132" customFormat="1" ht="13.5" thickBot="1">
      <c r="A61" s="131"/>
      <c r="E61" s="173">
        <f>SUM(E55:E60)</f>
        <v>5178</v>
      </c>
      <c r="F61" s="174"/>
      <c r="G61" s="174">
        <f>SUM(G55:G60)</f>
        <v>9548</v>
      </c>
      <c r="H61" s="174"/>
      <c r="I61" s="175">
        <f>SUM(I55:I60)</f>
        <v>14726</v>
      </c>
      <c r="J61" s="132" t="s">
        <v>7</v>
      </c>
      <c r="K61" s="170">
        <f>E61-BalSheet!B42-BalSheet!B43-BalSheet!B44</f>
        <v>0</v>
      </c>
      <c r="L61" s="170">
        <f>G61-BalSheet!B40</f>
        <v>0</v>
      </c>
    </row>
    <row r="62" spans="1:9" s="132" customFormat="1" ht="12.75">
      <c r="A62" s="131"/>
      <c r="E62" s="168"/>
      <c r="F62" s="168"/>
      <c r="G62" s="168"/>
      <c r="H62" s="168"/>
      <c r="I62" s="168"/>
    </row>
    <row r="63" spans="1:10" ht="12.75">
      <c r="A63" s="67" t="s">
        <v>54</v>
      </c>
      <c r="B63" s="63" t="s">
        <v>19</v>
      </c>
      <c r="C63" s="63"/>
      <c r="D63" s="63"/>
      <c r="E63" s="64"/>
      <c r="F63" s="64"/>
      <c r="G63" s="64"/>
      <c r="H63" s="64"/>
      <c r="I63" s="64"/>
      <c r="J63" s="64"/>
    </row>
    <row r="64" spans="1:10" ht="12.75">
      <c r="A64" s="63"/>
      <c r="B64" s="224" t="s">
        <v>250</v>
      </c>
      <c r="C64" s="224"/>
      <c r="D64" s="224"/>
      <c r="E64" s="224"/>
      <c r="F64" s="224"/>
      <c r="G64" s="224"/>
      <c r="H64" s="224"/>
      <c r="I64" s="224"/>
      <c r="J64" s="84"/>
    </row>
    <row r="65" spans="1:10" ht="12.75">
      <c r="A65" s="63"/>
      <c r="B65" s="224"/>
      <c r="C65" s="224"/>
      <c r="D65" s="224"/>
      <c r="E65" s="224"/>
      <c r="F65" s="224"/>
      <c r="G65" s="224"/>
      <c r="H65" s="224"/>
      <c r="I65" s="224"/>
      <c r="J65" s="84"/>
    </row>
    <row r="66" spans="1:10" ht="12.75">
      <c r="A66" s="63"/>
      <c r="B66" s="224"/>
      <c r="C66" s="224"/>
      <c r="D66" s="224"/>
      <c r="E66" s="224"/>
      <c r="F66" s="224"/>
      <c r="G66" s="224"/>
      <c r="H66" s="224"/>
      <c r="I66" s="224"/>
      <c r="J66" s="84"/>
    </row>
    <row r="67" spans="1:10" ht="12.75">
      <c r="A67" s="63"/>
      <c r="B67" s="84"/>
      <c r="C67" s="84"/>
      <c r="D67" s="84"/>
      <c r="E67" s="84"/>
      <c r="F67" s="84"/>
      <c r="G67" s="84"/>
      <c r="H67" s="84"/>
      <c r="I67" s="84"/>
      <c r="J67" s="84"/>
    </row>
    <row r="68" spans="1:4" s="132" customFormat="1" ht="12.75">
      <c r="A68" s="130" t="s">
        <v>192</v>
      </c>
      <c r="B68" s="131" t="s">
        <v>25</v>
      </c>
      <c r="C68" s="131"/>
      <c r="D68" s="131"/>
    </row>
    <row r="69" spans="1:10" s="132" customFormat="1" ht="12.75" customHeight="1">
      <c r="A69" s="131"/>
      <c r="B69" s="214" t="s">
        <v>252</v>
      </c>
      <c r="C69" s="214"/>
      <c r="D69" s="214"/>
      <c r="E69" s="214"/>
      <c r="F69" s="214"/>
      <c r="G69" s="214"/>
      <c r="H69" s="214"/>
      <c r="I69" s="214"/>
      <c r="J69" s="214"/>
    </row>
    <row r="70" spans="1:10" s="132" customFormat="1" ht="12.75">
      <c r="A70" s="131"/>
      <c r="B70" s="214"/>
      <c r="C70" s="214"/>
      <c r="D70" s="214"/>
      <c r="E70" s="214"/>
      <c r="F70" s="214"/>
      <c r="G70" s="214"/>
      <c r="H70" s="214"/>
      <c r="I70" s="214"/>
      <c r="J70" s="214"/>
    </row>
    <row r="71" spans="1:10" s="132" customFormat="1" ht="12.75">
      <c r="A71" s="131"/>
      <c r="B71" s="214"/>
      <c r="C71" s="214"/>
      <c r="D71" s="214"/>
      <c r="E71" s="214"/>
      <c r="F71" s="214"/>
      <c r="G71" s="214"/>
      <c r="H71" s="214"/>
      <c r="I71" s="214"/>
      <c r="J71" s="214"/>
    </row>
    <row r="72" spans="1:10" s="132" customFormat="1" ht="12.75">
      <c r="A72" s="131"/>
      <c r="B72" s="214"/>
      <c r="C72" s="214"/>
      <c r="D72" s="214"/>
      <c r="E72" s="214"/>
      <c r="F72" s="214"/>
      <c r="G72" s="214"/>
      <c r="H72" s="214"/>
      <c r="I72" s="214"/>
      <c r="J72" s="214"/>
    </row>
    <row r="73" spans="1:10" ht="12.75">
      <c r="A73" s="63"/>
      <c r="B73" s="226"/>
      <c r="C73" s="226"/>
      <c r="D73" s="226"/>
      <c r="E73" s="226"/>
      <c r="F73" s="226"/>
      <c r="G73" s="226"/>
      <c r="H73" s="226"/>
      <c r="I73" s="226"/>
      <c r="J73" s="226"/>
    </row>
    <row r="74" spans="1:10" ht="4.5" customHeight="1">
      <c r="A74" s="63"/>
      <c r="B74" s="179"/>
      <c r="C74" s="179"/>
      <c r="D74" s="179"/>
      <c r="E74" s="179"/>
      <c r="F74" s="179"/>
      <c r="G74" s="179"/>
      <c r="H74" s="179"/>
      <c r="I74" s="179"/>
      <c r="J74" s="179"/>
    </row>
    <row r="75" spans="1:10" ht="15" customHeight="1">
      <c r="A75" s="63"/>
      <c r="B75" s="220" t="s">
        <v>257</v>
      </c>
      <c r="C75" s="220"/>
      <c r="D75" s="220"/>
      <c r="E75" s="220"/>
      <c r="F75" s="220"/>
      <c r="G75" s="220"/>
      <c r="H75" s="220"/>
      <c r="I75" s="220"/>
      <c r="J75" s="179"/>
    </row>
    <row r="76" spans="1:10" ht="15" customHeight="1">
      <c r="A76" s="63"/>
      <c r="B76" s="220"/>
      <c r="C76" s="220"/>
      <c r="D76" s="220"/>
      <c r="E76" s="220"/>
      <c r="F76" s="220"/>
      <c r="G76" s="220"/>
      <c r="H76" s="220"/>
      <c r="I76" s="220"/>
      <c r="J76" s="179"/>
    </row>
    <row r="77" spans="1:10" ht="15" customHeight="1">
      <c r="A77" s="63"/>
      <c r="B77" s="220"/>
      <c r="C77" s="220"/>
      <c r="D77" s="220"/>
      <c r="E77" s="220"/>
      <c r="F77" s="220"/>
      <c r="G77" s="220"/>
      <c r="H77" s="220"/>
      <c r="I77" s="220"/>
      <c r="J77" s="179"/>
    </row>
    <row r="78" spans="1:10" ht="15" customHeight="1">
      <c r="A78" s="63"/>
      <c r="B78" s="220"/>
      <c r="C78" s="220"/>
      <c r="D78" s="220"/>
      <c r="E78" s="220"/>
      <c r="F78" s="220"/>
      <c r="G78" s="220"/>
      <c r="H78" s="220"/>
      <c r="I78" s="220"/>
      <c r="J78" s="179"/>
    </row>
    <row r="79" spans="1:10" ht="4.5" customHeight="1">
      <c r="A79" s="63"/>
      <c r="B79" s="179"/>
      <c r="C79" s="179"/>
      <c r="D79" s="179"/>
      <c r="E79" s="179"/>
      <c r="F79" s="179"/>
      <c r="G79" s="179"/>
      <c r="H79" s="179"/>
      <c r="I79" s="179"/>
      <c r="J79" s="179"/>
    </row>
    <row r="80" spans="1:10" ht="12.75">
      <c r="A80" s="67" t="s">
        <v>55</v>
      </c>
      <c r="B80" s="63" t="s">
        <v>22</v>
      </c>
      <c r="C80" s="64"/>
      <c r="D80" s="64"/>
      <c r="E80" s="64"/>
      <c r="F80" s="64"/>
      <c r="G80" s="64"/>
      <c r="H80" s="64"/>
      <c r="I80" s="64"/>
      <c r="J80" s="64"/>
    </row>
    <row r="81" spans="1:10" ht="12.75" customHeight="1">
      <c r="A81" s="63"/>
      <c r="B81" s="225" t="s">
        <v>217</v>
      </c>
      <c r="C81" s="225"/>
      <c r="D81" s="225"/>
      <c r="E81" s="225"/>
      <c r="F81" s="225"/>
      <c r="G81" s="225"/>
      <c r="H81" s="225"/>
      <c r="I81" s="225"/>
      <c r="J81" s="225"/>
    </row>
    <row r="82" spans="1:10" ht="12.75" customHeight="1">
      <c r="A82" s="63"/>
      <c r="B82" s="226"/>
      <c r="C82" s="226"/>
      <c r="D82" s="226"/>
      <c r="E82" s="226"/>
      <c r="F82" s="226"/>
      <c r="G82" s="226"/>
      <c r="H82" s="226"/>
      <c r="I82" s="226"/>
      <c r="J82" s="226"/>
    </row>
    <row r="83" spans="1:10" ht="12.75">
      <c r="A83" s="67" t="s">
        <v>70</v>
      </c>
      <c r="B83" s="63" t="s">
        <v>243</v>
      </c>
      <c r="C83" s="64"/>
      <c r="D83" s="64"/>
      <c r="E83" s="64"/>
      <c r="F83" s="64"/>
      <c r="G83" s="64"/>
      <c r="H83" s="64"/>
      <c r="I83" s="64"/>
      <c r="J83" s="64"/>
    </row>
    <row r="84" spans="1:10" ht="12.75">
      <c r="A84" s="67"/>
      <c r="B84" s="63"/>
      <c r="C84" s="64"/>
      <c r="D84" s="64"/>
      <c r="E84" s="64"/>
      <c r="F84" s="64"/>
      <c r="G84" s="64"/>
      <c r="H84" s="64"/>
      <c r="I84" s="64"/>
      <c r="J84" s="64"/>
    </row>
    <row r="85" spans="1:12" ht="12.75">
      <c r="A85" s="63"/>
      <c r="B85" s="64"/>
      <c r="C85" s="217" t="s">
        <v>40</v>
      </c>
      <c r="D85" s="218"/>
      <c r="E85" s="218"/>
      <c r="F85" s="77"/>
      <c r="G85" s="223" t="s">
        <v>186</v>
      </c>
      <c r="H85" s="223"/>
      <c r="I85" s="223"/>
      <c r="J85" s="78"/>
      <c r="K85" s="12"/>
      <c r="L85" s="9"/>
    </row>
    <row r="86" spans="1:12" ht="12.75">
      <c r="A86" s="63"/>
      <c r="B86" s="64"/>
      <c r="C86" s="221" t="s">
        <v>149</v>
      </c>
      <c r="D86" s="221"/>
      <c r="E86" s="221"/>
      <c r="F86" s="77"/>
      <c r="G86" s="221" t="s">
        <v>220</v>
      </c>
      <c r="H86" s="221"/>
      <c r="I86" s="221"/>
      <c r="J86" s="79"/>
      <c r="K86" s="14"/>
      <c r="L86" s="13"/>
    </row>
    <row r="87" spans="1:12" ht="12.75">
      <c r="A87" s="63"/>
      <c r="B87" s="64" t="s">
        <v>7</v>
      </c>
      <c r="C87" s="23">
        <v>39903</v>
      </c>
      <c r="D87" s="23"/>
      <c r="E87" s="23">
        <v>39538</v>
      </c>
      <c r="F87" s="23"/>
      <c r="G87" s="23">
        <f>+C87</f>
        <v>39903</v>
      </c>
      <c r="H87" s="23"/>
      <c r="I87" s="23">
        <f>+E87</f>
        <v>39538</v>
      </c>
      <c r="J87" s="80"/>
      <c r="K87" s="16"/>
      <c r="L87" s="15"/>
    </row>
    <row r="88" spans="1:10" ht="12.75">
      <c r="A88" s="63"/>
      <c r="B88" s="64"/>
      <c r="C88" s="64"/>
      <c r="D88" s="64"/>
      <c r="E88" s="64"/>
      <c r="F88" s="64"/>
      <c r="G88" s="64"/>
      <c r="H88" s="64"/>
      <c r="I88" s="64"/>
      <c r="J88" s="64"/>
    </row>
    <row r="89" spans="1:10" ht="12.75" customHeight="1">
      <c r="A89" s="63"/>
      <c r="B89" s="215" t="s">
        <v>230</v>
      </c>
      <c r="C89" s="64"/>
      <c r="D89" s="64"/>
      <c r="E89" s="64"/>
      <c r="F89" s="64"/>
      <c r="G89" s="64"/>
      <c r="H89" s="64"/>
      <c r="I89" s="64"/>
      <c r="J89" s="64"/>
    </row>
    <row r="90" spans="1:10" ht="12.75">
      <c r="A90" s="64"/>
      <c r="B90" s="215"/>
      <c r="C90" s="81">
        <f>+IncomeStmt!B35</f>
        <v>-4848</v>
      </c>
      <c r="D90" s="81"/>
      <c r="E90" s="81">
        <f>IncomeStmt!D38</f>
        <v>1514</v>
      </c>
      <c r="F90" s="81"/>
      <c r="G90" s="81">
        <f>IncomeStmt!F38</f>
        <v>-4980</v>
      </c>
      <c r="H90" s="81"/>
      <c r="I90" s="81">
        <f>IncomeStmt!H38</f>
        <v>2255</v>
      </c>
      <c r="J90" s="64"/>
    </row>
    <row r="91" spans="1:10" ht="12.75">
      <c r="A91" s="64"/>
      <c r="B91" s="64"/>
      <c r="C91" s="81"/>
      <c r="D91" s="81"/>
      <c r="E91" s="81"/>
      <c r="F91" s="81"/>
      <c r="G91" s="81"/>
      <c r="H91" s="81"/>
      <c r="I91" s="81"/>
      <c r="J91" s="64"/>
    </row>
    <row r="92" spans="1:10" ht="12.75">
      <c r="A92" s="64"/>
      <c r="B92" s="64" t="s">
        <v>7</v>
      </c>
      <c r="C92" s="81"/>
      <c r="D92" s="81"/>
      <c r="E92" s="81"/>
      <c r="F92" s="81"/>
      <c r="G92" s="81"/>
      <c r="H92" s="81"/>
      <c r="I92" s="81"/>
      <c r="J92" s="64"/>
    </row>
    <row r="93" spans="1:10" ht="12.75">
      <c r="A93" s="64"/>
      <c r="B93" s="215" t="s">
        <v>159</v>
      </c>
      <c r="C93" s="81"/>
      <c r="D93" s="81"/>
      <c r="E93" s="81"/>
      <c r="F93" s="81"/>
      <c r="G93" s="81"/>
      <c r="H93" s="81"/>
      <c r="I93" s="81"/>
      <c r="J93" s="64"/>
    </row>
    <row r="94" spans="1:10" ht="12.75">
      <c r="A94" s="64"/>
      <c r="B94" s="216"/>
      <c r="C94" s="81">
        <v>45053</v>
      </c>
      <c r="D94" s="81"/>
      <c r="E94" s="81">
        <v>45053</v>
      </c>
      <c r="F94" s="81"/>
      <c r="G94" s="81">
        <v>45053</v>
      </c>
      <c r="H94" s="81"/>
      <c r="I94" s="81">
        <v>45053</v>
      </c>
      <c r="J94" s="64"/>
    </row>
    <row r="95" spans="1:10" ht="12.75">
      <c r="A95" s="64"/>
      <c r="B95" s="64"/>
      <c r="C95" s="81"/>
      <c r="D95" s="81"/>
      <c r="E95" s="81"/>
      <c r="F95" s="81"/>
      <c r="G95" s="81"/>
      <c r="H95" s="81"/>
      <c r="I95" s="81"/>
      <c r="J95" s="64"/>
    </row>
    <row r="96" spans="1:10" ht="12.75">
      <c r="A96" s="64"/>
      <c r="B96" s="64" t="s">
        <v>236</v>
      </c>
      <c r="C96" s="82">
        <f>+C90/C94*100</f>
        <v>-10.760659667502718</v>
      </c>
      <c r="D96" s="82"/>
      <c r="E96" s="82">
        <f>+E90/E94*100</f>
        <v>3.360486538077376</v>
      </c>
      <c r="F96" s="82"/>
      <c r="G96" s="82">
        <f>+G90/G94*100</f>
        <v>-11.053647925776309</v>
      </c>
      <c r="H96" s="82"/>
      <c r="I96" s="82">
        <f>+I90/I94*100</f>
        <v>5.005216078840477</v>
      </c>
      <c r="J96" s="64"/>
    </row>
    <row r="97" spans="1:10" ht="12.75">
      <c r="A97" s="64"/>
      <c r="B97" s="64"/>
      <c r="C97" s="81"/>
      <c r="D97" s="81"/>
      <c r="E97" s="81"/>
      <c r="F97" s="81"/>
      <c r="G97" s="81"/>
      <c r="H97" s="81"/>
      <c r="I97" s="81"/>
      <c r="J97" s="64"/>
    </row>
    <row r="98" spans="1:13" ht="12.75">
      <c r="A98" s="62" t="s">
        <v>145</v>
      </c>
      <c r="B98" s="64"/>
      <c r="C98" s="64"/>
      <c r="D98" s="64"/>
      <c r="E98" s="64"/>
      <c r="F98" s="64"/>
      <c r="G98" s="64"/>
      <c r="H98" s="64"/>
      <c r="I98" s="64"/>
      <c r="J98" s="64"/>
      <c r="M98" s="7" t="s">
        <v>7</v>
      </c>
    </row>
    <row r="99" spans="1:10" ht="12.75">
      <c r="A99" s="210" t="s">
        <v>255</v>
      </c>
      <c r="B99" s="210"/>
      <c r="C99" s="210"/>
      <c r="D99" s="210"/>
      <c r="E99" s="210"/>
      <c r="F99" s="210"/>
      <c r="G99" s="210"/>
      <c r="H99" s="210"/>
      <c r="I99" s="210"/>
      <c r="J99" s="210"/>
    </row>
    <row r="100" spans="1:10" ht="12.75">
      <c r="A100" s="210"/>
      <c r="B100" s="210"/>
      <c r="C100" s="210"/>
      <c r="D100" s="210"/>
      <c r="E100" s="210"/>
      <c r="F100" s="210"/>
      <c r="G100" s="210"/>
      <c r="H100" s="210"/>
      <c r="I100" s="210"/>
      <c r="J100" s="210"/>
    </row>
    <row r="101" spans="1:10" ht="12.75">
      <c r="A101" s="64"/>
      <c r="B101" s="64"/>
      <c r="C101" s="64"/>
      <c r="D101" s="64"/>
      <c r="E101" s="64"/>
      <c r="F101" s="64"/>
      <c r="G101" s="64"/>
      <c r="H101" s="64"/>
      <c r="I101" s="64"/>
      <c r="J101" s="64"/>
    </row>
    <row r="102" spans="1:10" ht="12.75">
      <c r="A102" s="211" t="s">
        <v>146</v>
      </c>
      <c r="B102" s="211"/>
      <c r="C102" s="211"/>
      <c r="D102" s="211"/>
      <c r="E102" s="211"/>
      <c r="F102" s="211"/>
      <c r="G102" s="56"/>
      <c r="H102" s="56"/>
      <c r="I102" s="64"/>
      <c r="J102" s="64"/>
    </row>
    <row r="103" spans="1:10" ht="12.75" customHeight="1">
      <c r="A103" s="208" t="s">
        <v>229</v>
      </c>
      <c r="B103" s="208"/>
      <c r="C103" s="208"/>
      <c r="D103" s="208"/>
      <c r="E103" s="208"/>
      <c r="F103" s="208"/>
      <c r="G103" s="208"/>
      <c r="H103" s="208"/>
      <c r="I103" s="208"/>
      <c r="J103" s="208"/>
    </row>
    <row r="104" spans="1:10" ht="12.75">
      <c r="A104" s="208"/>
      <c r="B104" s="208"/>
      <c r="C104" s="208"/>
      <c r="D104" s="208"/>
      <c r="E104" s="208"/>
      <c r="F104" s="208"/>
      <c r="G104" s="208"/>
      <c r="H104" s="208"/>
      <c r="I104" s="208"/>
      <c r="J104" s="208"/>
    </row>
    <row r="105" spans="1:10" ht="12.75">
      <c r="A105" s="56"/>
      <c r="B105" s="56"/>
      <c r="C105" s="56"/>
      <c r="D105" s="56"/>
      <c r="E105" s="56"/>
      <c r="F105" s="56"/>
      <c r="G105" s="56"/>
      <c r="H105" s="56"/>
      <c r="I105" s="56"/>
      <c r="J105" s="56"/>
    </row>
    <row r="106" spans="1:10" ht="12.75">
      <c r="A106" s="72" t="s">
        <v>147</v>
      </c>
      <c r="B106" s="72"/>
      <c r="C106" s="72"/>
      <c r="D106" s="64"/>
      <c r="E106" s="64"/>
      <c r="F106" s="64"/>
      <c r="G106" s="64"/>
      <c r="H106" s="64"/>
      <c r="I106" s="64"/>
      <c r="J106" s="64"/>
    </row>
    <row r="107" spans="1:10" ht="12.75">
      <c r="A107" s="62" t="s">
        <v>0</v>
      </c>
      <c r="B107" s="72"/>
      <c r="C107" s="72"/>
      <c r="D107" s="64"/>
      <c r="E107" s="64"/>
      <c r="F107" s="64"/>
      <c r="G107" s="64"/>
      <c r="H107" s="64"/>
      <c r="I107" s="64"/>
      <c r="J107" s="64"/>
    </row>
    <row r="108" spans="1:10" ht="12.75">
      <c r="A108" s="62"/>
      <c r="B108" s="72"/>
      <c r="C108" s="72"/>
      <c r="D108" s="64"/>
      <c r="E108" s="64"/>
      <c r="F108" s="64"/>
      <c r="G108" s="64"/>
      <c r="H108" s="64"/>
      <c r="I108" s="64"/>
      <c r="J108" s="64"/>
    </row>
    <row r="109" spans="1:10" ht="12.75">
      <c r="A109" s="72"/>
      <c r="B109" s="72"/>
      <c r="C109" s="72"/>
      <c r="D109" s="64"/>
      <c r="E109" s="64"/>
      <c r="F109" s="64"/>
      <c r="G109" s="64"/>
      <c r="H109" s="64"/>
      <c r="I109" s="64"/>
      <c r="J109" s="64"/>
    </row>
    <row r="110" spans="1:10" ht="12.75">
      <c r="A110" s="72"/>
      <c r="B110" s="72"/>
      <c r="C110" s="72"/>
      <c r="D110" s="64"/>
      <c r="E110" s="64"/>
      <c r="F110" s="64"/>
      <c r="G110" s="64"/>
      <c r="H110" s="64"/>
      <c r="I110" s="64"/>
      <c r="J110" s="64"/>
    </row>
    <row r="111" spans="1:10" ht="12.75">
      <c r="A111" s="72" t="s">
        <v>256</v>
      </c>
      <c r="B111" s="72"/>
      <c r="C111" s="72"/>
      <c r="D111" s="64"/>
      <c r="E111" s="64"/>
      <c r="F111" s="64"/>
      <c r="G111" s="64"/>
      <c r="H111" s="64"/>
      <c r="I111" s="64"/>
      <c r="J111" s="64"/>
    </row>
    <row r="112" spans="1:10" ht="12.75">
      <c r="A112" s="72" t="s">
        <v>187</v>
      </c>
      <c r="B112" s="72"/>
      <c r="C112" s="72"/>
      <c r="D112" s="64"/>
      <c r="E112" s="64"/>
      <c r="F112" s="64"/>
      <c r="G112" s="64"/>
      <c r="H112" s="64"/>
      <c r="I112" s="64"/>
      <c r="J112" s="83"/>
    </row>
    <row r="113" spans="1:10" ht="12.75">
      <c r="A113" s="181" t="s">
        <v>249</v>
      </c>
      <c r="J113" s="10"/>
    </row>
    <row r="116" ht="12.75">
      <c r="J116" s="17"/>
    </row>
    <row r="117" ht="12.75">
      <c r="J117" s="17"/>
    </row>
    <row r="118" spans="1:10" ht="12.75">
      <c r="A118" s="5"/>
      <c r="B118" s="3"/>
      <c r="J118" s="17"/>
    </row>
    <row r="119" spans="1:10" ht="12.75">
      <c r="A119" s="5"/>
      <c r="B119"/>
      <c r="J119" s="17"/>
    </row>
    <row r="120" ht="12.75">
      <c r="J120" s="17"/>
    </row>
    <row r="121" ht="12.75">
      <c r="J121" s="18"/>
    </row>
    <row r="122" ht="12.75">
      <c r="J122" s="17"/>
    </row>
    <row r="123" ht="12.75">
      <c r="J123" s="17"/>
    </row>
    <row r="124" ht="12.75">
      <c r="J124" s="17"/>
    </row>
    <row r="125" ht="12.75">
      <c r="J125" s="17"/>
    </row>
    <row r="126" ht="12.75">
      <c r="J126" s="17"/>
    </row>
    <row r="127" ht="12.75">
      <c r="J127" s="17"/>
    </row>
    <row r="128" ht="12.75">
      <c r="J128" s="17"/>
    </row>
    <row r="129" ht="12.75">
      <c r="J129" s="17"/>
    </row>
    <row r="130" ht="12.75">
      <c r="J130" s="17"/>
    </row>
    <row r="131" ht="12.75">
      <c r="J131" s="17"/>
    </row>
    <row r="132" ht="12.75">
      <c r="J132" s="17"/>
    </row>
    <row r="133" ht="12.75">
      <c r="J133" s="17"/>
    </row>
    <row r="134" ht="12.75">
      <c r="J134" s="17"/>
    </row>
    <row r="135" ht="12.75">
      <c r="J135" s="18"/>
    </row>
    <row r="136" spans="3:10" ht="12.75">
      <c r="C136" s="17"/>
      <c r="D136" s="17"/>
      <c r="E136" s="17"/>
      <c r="F136" s="17"/>
      <c r="G136" s="17"/>
      <c r="H136" s="17"/>
      <c r="I136" s="17"/>
      <c r="J136" s="17"/>
    </row>
    <row r="137" spans="3:10" ht="12.75">
      <c r="C137" s="17"/>
      <c r="D137" s="17"/>
      <c r="E137" s="17"/>
      <c r="F137" s="17"/>
      <c r="G137" s="17"/>
      <c r="H137" s="17"/>
      <c r="I137" s="17"/>
      <c r="J137" s="17"/>
    </row>
    <row r="138" spans="3:10" ht="12.75">
      <c r="C138" s="17"/>
      <c r="D138" s="17"/>
      <c r="E138" s="17"/>
      <c r="F138" s="17"/>
      <c r="G138" s="17"/>
      <c r="H138" s="17"/>
      <c r="I138" s="17"/>
      <c r="J138" s="17"/>
    </row>
    <row r="139" spans="3:10" ht="12.75">
      <c r="C139" s="17"/>
      <c r="D139" s="17"/>
      <c r="E139" s="17"/>
      <c r="F139" s="17"/>
      <c r="G139" s="17"/>
      <c r="H139" s="17"/>
      <c r="I139" s="17"/>
      <c r="J139" s="17"/>
    </row>
    <row r="140" spans="3:10" ht="12.75">
      <c r="C140" s="17"/>
      <c r="D140" s="17"/>
      <c r="E140" s="17"/>
      <c r="F140" s="17"/>
      <c r="G140" s="17"/>
      <c r="H140" s="17"/>
      <c r="I140" s="17"/>
      <c r="J140" s="17"/>
    </row>
    <row r="141" spans="3:10" ht="12.75">
      <c r="C141" s="17"/>
      <c r="D141" s="17"/>
      <c r="E141" s="17"/>
      <c r="F141" s="17"/>
      <c r="G141" s="17"/>
      <c r="H141" s="17"/>
      <c r="I141" s="17"/>
      <c r="J141" s="17"/>
    </row>
    <row r="142" spans="3:10" ht="12.75">
      <c r="C142" s="17"/>
      <c r="D142" s="17"/>
      <c r="E142" s="17"/>
      <c r="F142" s="17"/>
      <c r="G142" s="17"/>
      <c r="H142" s="17"/>
      <c r="I142" s="17"/>
      <c r="J142" s="17"/>
    </row>
    <row r="143" spans="3:10" ht="12.75">
      <c r="C143" s="17"/>
      <c r="D143" s="17"/>
      <c r="E143" s="17"/>
      <c r="F143" s="17"/>
      <c r="G143" s="17"/>
      <c r="H143" s="17"/>
      <c r="I143" s="17"/>
      <c r="J143" s="17"/>
    </row>
    <row r="144" spans="3:10" ht="12.75">
      <c r="C144" s="17"/>
      <c r="D144" s="17"/>
      <c r="E144" s="17"/>
      <c r="F144" s="17"/>
      <c r="G144" s="17"/>
      <c r="H144" s="17"/>
      <c r="I144" s="17"/>
      <c r="J144" s="17"/>
    </row>
    <row r="145" spans="3:10" ht="12.75">
      <c r="C145" s="17"/>
      <c r="D145" s="17"/>
      <c r="E145" s="17"/>
      <c r="F145" s="17"/>
      <c r="G145" s="17"/>
      <c r="H145" s="17"/>
      <c r="I145" s="17"/>
      <c r="J145" s="17"/>
    </row>
    <row r="146" spans="3:10" ht="12.75">
      <c r="C146" s="17"/>
      <c r="D146" s="17"/>
      <c r="E146" s="17"/>
      <c r="F146" s="17"/>
      <c r="G146" s="17"/>
      <c r="H146" s="17"/>
      <c r="I146" s="17"/>
      <c r="J146" s="17"/>
    </row>
    <row r="147" spans="3:10" ht="12.75">
      <c r="C147" s="17"/>
      <c r="D147" s="17"/>
      <c r="E147" s="17"/>
      <c r="F147" s="17"/>
      <c r="G147" s="17"/>
      <c r="H147" s="17"/>
      <c r="I147" s="17"/>
      <c r="J147" s="17"/>
    </row>
    <row r="148" spans="3:10" ht="12.75">
      <c r="C148" s="17"/>
      <c r="D148" s="17"/>
      <c r="E148" s="17"/>
      <c r="F148" s="17"/>
      <c r="G148" s="17"/>
      <c r="H148" s="17"/>
      <c r="I148" s="17"/>
      <c r="J148" s="17"/>
    </row>
  </sheetData>
  <mergeCells count="19">
    <mergeCell ref="C86:E86"/>
    <mergeCell ref="G86:I86"/>
    <mergeCell ref="B21:J23"/>
    <mergeCell ref="G85:I85"/>
    <mergeCell ref="B39:J39"/>
    <mergeCell ref="B64:I66"/>
    <mergeCell ref="B81:J82"/>
    <mergeCell ref="B69:J73"/>
    <mergeCell ref="B29:I31"/>
    <mergeCell ref="A103:J104"/>
    <mergeCell ref="B4:J5"/>
    <mergeCell ref="A99:J100"/>
    <mergeCell ref="A102:F102"/>
    <mergeCell ref="B16:J18"/>
    <mergeCell ref="B89:B90"/>
    <mergeCell ref="B93:B94"/>
    <mergeCell ref="C85:E85"/>
    <mergeCell ref="B9:J13"/>
    <mergeCell ref="B75:I78"/>
  </mergeCells>
  <printOptions/>
  <pageMargins left="0.5" right="0.25" top="0.5" bottom="0.25" header="0.5" footer="0.5"/>
  <pageSetup firstPageNumber="7" useFirstPageNumber="1"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J38"/>
  <sheetViews>
    <sheetView zoomScale="80" zoomScaleNormal="80" zoomScaleSheetLayoutView="75" workbookViewId="0" topLeftCell="A1">
      <selection activeCell="D17" sqref="D17"/>
    </sheetView>
  </sheetViews>
  <sheetFormatPr defaultColWidth="9.140625" defaultRowHeight="12.75"/>
  <cols>
    <col min="1" max="1" width="5.140625" style="0" customWidth="1"/>
    <col min="2" max="2" width="23.421875" style="0" customWidth="1"/>
    <col min="3" max="3" width="17.7109375" style="0" customWidth="1"/>
    <col min="4" max="4" width="16.7109375" style="0" customWidth="1"/>
    <col min="5" max="5" width="16.57421875" style="0" customWidth="1"/>
    <col min="6" max="6" width="15.8515625" style="0" customWidth="1"/>
  </cols>
  <sheetData>
    <row r="1" spans="1:6" ht="12.75">
      <c r="A1" s="21" t="s">
        <v>0</v>
      </c>
      <c r="B1" s="25"/>
      <c r="C1" s="25"/>
      <c r="D1" s="25"/>
      <c r="E1" s="25"/>
      <c r="F1" s="25"/>
    </row>
    <row r="2" spans="1:6" ht="12.75">
      <c r="A2" s="21" t="s">
        <v>1</v>
      </c>
      <c r="B2" s="25"/>
      <c r="C2" s="25"/>
      <c r="D2" s="25"/>
      <c r="E2" s="25"/>
      <c r="F2" s="25"/>
    </row>
    <row r="3" spans="1:6" ht="12.75">
      <c r="A3" s="21" t="s">
        <v>207</v>
      </c>
      <c r="B3" s="25"/>
      <c r="C3" s="25"/>
      <c r="D3" s="25"/>
      <c r="E3" s="25"/>
      <c r="F3" s="25"/>
    </row>
    <row r="4" ht="12.75">
      <c r="A4" s="85"/>
    </row>
    <row r="5" spans="1:6" ht="12.75">
      <c r="A5" s="25"/>
      <c r="B5" s="25" t="s">
        <v>7</v>
      </c>
      <c r="C5" s="25"/>
      <c r="D5" s="25"/>
      <c r="E5" s="25"/>
      <c r="F5" s="25"/>
    </row>
    <row r="6" spans="1:6" ht="12.75">
      <c r="A6" s="25"/>
      <c r="B6" s="25"/>
      <c r="C6" s="193" t="s">
        <v>160</v>
      </c>
      <c r="D6" s="194"/>
      <c r="E6" s="193" t="s">
        <v>161</v>
      </c>
      <c r="F6" s="194"/>
    </row>
    <row r="7" spans="1:6" s="88" customFormat="1" ht="38.25">
      <c r="A7" s="86"/>
      <c r="B7" s="86"/>
      <c r="C7" s="87" t="s">
        <v>162</v>
      </c>
      <c r="D7" s="87" t="s">
        <v>163</v>
      </c>
      <c r="E7" s="47" t="s">
        <v>164</v>
      </c>
      <c r="F7" s="87" t="s">
        <v>165</v>
      </c>
    </row>
    <row r="8" spans="1:6" ht="12.75">
      <c r="A8" s="25"/>
      <c r="B8" s="25"/>
      <c r="C8" s="89">
        <v>39903</v>
      </c>
      <c r="D8" s="90">
        <v>39538</v>
      </c>
      <c r="E8" s="91">
        <f>+C8</f>
        <v>39903</v>
      </c>
      <c r="F8" s="90">
        <f>+D8</f>
        <v>39538</v>
      </c>
    </row>
    <row r="9" spans="1:6" ht="12.75">
      <c r="A9" s="25"/>
      <c r="B9" s="25"/>
      <c r="C9" s="92" t="s">
        <v>166</v>
      </c>
      <c r="D9" s="92" t="s">
        <v>166</v>
      </c>
      <c r="E9" s="92" t="s">
        <v>166</v>
      </c>
      <c r="F9" s="93" t="s">
        <v>166</v>
      </c>
    </row>
    <row r="10" spans="1:10" ht="12.75">
      <c r="A10" s="94">
        <v>1</v>
      </c>
      <c r="B10" s="95" t="s">
        <v>5</v>
      </c>
      <c r="C10" s="96">
        <f>IncomeStmt!B15</f>
        <v>27161</v>
      </c>
      <c r="D10" s="96">
        <f>IncomeStmt!D15</f>
        <v>22137</v>
      </c>
      <c r="E10" s="97">
        <f>IncomeStmt!F15</f>
        <v>116523</v>
      </c>
      <c r="F10" s="96">
        <f>IncomeStmt!H15</f>
        <v>95707</v>
      </c>
      <c r="G10" s="1">
        <f>C10-IncomeStmt!B15</f>
        <v>0</v>
      </c>
      <c r="H10" s="1">
        <f>D10-IncomeStmt!D15</f>
        <v>0</v>
      </c>
      <c r="I10" s="1">
        <f>E10-IncomeStmt!F15</f>
        <v>0</v>
      </c>
      <c r="J10" s="1">
        <f>F10-IncomeStmt!H15</f>
        <v>0</v>
      </c>
    </row>
    <row r="11" spans="1:10" ht="12.75">
      <c r="A11" s="98">
        <v>2</v>
      </c>
      <c r="B11" s="99" t="s">
        <v>188</v>
      </c>
      <c r="C11" s="39">
        <f>IncomeStmt!B31</f>
        <v>-4836</v>
      </c>
      <c r="D11" s="96">
        <f>IncomeStmt!D31</f>
        <v>1524</v>
      </c>
      <c r="E11" s="39">
        <f>IncomeStmt!F31</f>
        <v>-4968</v>
      </c>
      <c r="F11" s="96">
        <f>IncomeStmt!H31</f>
        <v>2265</v>
      </c>
      <c r="G11" s="1">
        <f>C11-IncomeStmt!B31</f>
        <v>0</v>
      </c>
      <c r="H11" s="1">
        <f>D11-IncomeStmt!D31</f>
        <v>0</v>
      </c>
      <c r="I11" s="1">
        <f>E11-IncomeStmt!F31</f>
        <v>0</v>
      </c>
      <c r="J11" s="1">
        <f>F11-IncomeStmt!H31</f>
        <v>0</v>
      </c>
    </row>
    <row r="12" spans="1:10" ht="12.75">
      <c r="A12" s="100">
        <v>3</v>
      </c>
      <c r="B12" s="101" t="s">
        <v>189</v>
      </c>
      <c r="C12" s="102">
        <f>IncomeStmt!B35</f>
        <v>-4848</v>
      </c>
      <c r="D12" s="102">
        <f>IncomeStmt!D35</f>
        <v>1514</v>
      </c>
      <c r="E12" s="102">
        <f>IncomeStmt!F35</f>
        <v>-4980</v>
      </c>
      <c r="F12" s="102">
        <f>IncomeStmt!H35</f>
        <v>2255</v>
      </c>
      <c r="G12" s="1">
        <f>C12-IncomeStmt!B35</f>
        <v>0</v>
      </c>
      <c r="H12" s="1">
        <f>D12-IncomeStmt!D35</f>
        <v>0</v>
      </c>
      <c r="I12" s="1">
        <f>E12-IncomeStmt!F35</f>
        <v>0</v>
      </c>
      <c r="J12" s="1">
        <f>F12-IncomeStmt!H35</f>
        <v>0</v>
      </c>
    </row>
    <row r="13" spans="1:10" ht="12.75">
      <c r="A13" s="103">
        <v>4</v>
      </c>
      <c r="B13" s="230" t="s">
        <v>190</v>
      </c>
      <c r="C13" s="104">
        <f>IncomeStmt!B38</f>
        <v>-4848</v>
      </c>
      <c r="D13" s="104">
        <f>IncomeStmt!D38</f>
        <v>1514</v>
      </c>
      <c r="E13" s="104">
        <f>IncomeStmt!F38</f>
        <v>-4980</v>
      </c>
      <c r="F13" s="104">
        <f>IncomeStmt!H38</f>
        <v>2255</v>
      </c>
      <c r="G13" s="1">
        <f>C13-IncomeStmt!B38</f>
        <v>0</v>
      </c>
      <c r="H13" s="1">
        <f>D13-IncomeStmt!D38</f>
        <v>0</v>
      </c>
      <c r="I13" s="1">
        <f>E13-IncomeStmt!F38</f>
        <v>0</v>
      </c>
      <c r="J13" s="1">
        <f>F13-IncomeStmt!H38</f>
        <v>0</v>
      </c>
    </row>
    <row r="14" spans="1:6" ht="26.25" customHeight="1">
      <c r="A14" s="105"/>
      <c r="B14" s="231"/>
      <c r="C14" s="106"/>
      <c r="D14" s="106"/>
      <c r="E14" s="106"/>
      <c r="F14" s="106"/>
    </row>
    <row r="15" spans="1:10" ht="12.75">
      <c r="A15" s="100">
        <v>5</v>
      </c>
      <c r="B15" s="232" t="s">
        <v>191</v>
      </c>
      <c r="C15" s="108">
        <f>AdditionalInfo!C96</f>
        <v>-10.760659667502718</v>
      </c>
      <c r="D15" s="109">
        <f>AdditionalInfo!E96</f>
        <v>3.360486538077376</v>
      </c>
      <c r="E15" s="108">
        <f>AdditionalInfo!G96</f>
        <v>-11.053647925776309</v>
      </c>
      <c r="F15" s="109">
        <f>AdditionalInfo!I96</f>
        <v>5.005216078840477</v>
      </c>
      <c r="G15" s="4"/>
      <c r="H15" s="4"/>
      <c r="I15" s="4"/>
      <c r="J15" s="4"/>
    </row>
    <row r="16" spans="1:6" ht="12.75">
      <c r="A16" s="100"/>
      <c r="B16" s="233"/>
      <c r="C16" s="108"/>
      <c r="D16" s="109"/>
      <c r="E16" s="108"/>
      <c r="F16" s="109"/>
    </row>
    <row r="17" spans="1:6" ht="12.75">
      <c r="A17" s="98">
        <v>6</v>
      </c>
      <c r="B17" s="95" t="s">
        <v>167</v>
      </c>
      <c r="C17" s="39">
        <v>0</v>
      </c>
      <c r="D17" s="96">
        <v>0</v>
      </c>
      <c r="E17" s="39">
        <v>0</v>
      </c>
      <c r="F17" s="96">
        <v>0</v>
      </c>
    </row>
    <row r="18" spans="1:6" ht="12.75">
      <c r="A18" s="110"/>
      <c r="B18" s="111"/>
      <c r="C18" s="112"/>
      <c r="D18" s="112"/>
      <c r="E18" s="112" t="s">
        <v>7</v>
      </c>
      <c r="F18" s="112" t="s">
        <v>7</v>
      </c>
    </row>
    <row r="19" spans="1:6" ht="12.75">
      <c r="A19" s="100"/>
      <c r="B19" s="113"/>
      <c r="C19" s="188" t="s">
        <v>168</v>
      </c>
      <c r="D19" s="227"/>
      <c r="E19" s="184" t="s">
        <v>169</v>
      </c>
      <c r="F19" s="185"/>
    </row>
    <row r="20" spans="1:6" ht="12.75">
      <c r="A20" s="100"/>
      <c r="B20" s="113"/>
      <c r="C20" s="228"/>
      <c r="D20" s="229"/>
      <c r="E20" s="186"/>
      <c r="F20" s="187"/>
    </row>
    <row r="21" spans="1:6" ht="12.75">
      <c r="A21" s="103">
        <v>7</v>
      </c>
      <c r="B21" s="190" t="s">
        <v>170</v>
      </c>
      <c r="C21" s="114"/>
      <c r="D21" s="115"/>
      <c r="E21" s="114"/>
      <c r="F21" s="116"/>
    </row>
    <row r="22" spans="1:6" ht="12.75">
      <c r="A22" s="100"/>
      <c r="B22" s="191"/>
      <c r="C22" s="117"/>
      <c r="D22" s="108"/>
      <c r="E22" s="119"/>
      <c r="F22" s="120"/>
    </row>
    <row r="23" spans="1:8" ht="12.75">
      <c r="A23" s="100"/>
      <c r="B23" s="192"/>
      <c r="C23" s="121"/>
      <c r="D23" s="112">
        <f>BalSheet!B54</f>
        <v>0.5954320467005527</v>
      </c>
      <c r="E23" s="121"/>
      <c r="F23" s="122">
        <v>0.71</v>
      </c>
      <c r="G23" s="4">
        <f>D23-BalSheet!B54</f>
        <v>0</v>
      </c>
      <c r="H23" s="4">
        <f>F23-BalSheet!D54</f>
        <v>0.0040314740416842465</v>
      </c>
    </row>
    <row r="24" spans="1:6" ht="12.75">
      <c r="A24" s="123" t="s">
        <v>171</v>
      </c>
      <c r="B24" s="124"/>
      <c r="C24" s="27"/>
      <c r="D24" s="27"/>
      <c r="E24" s="27"/>
      <c r="F24" s="118"/>
    </row>
    <row r="25" spans="1:6" ht="12.75">
      <c r="A25" s="100"/>
      <c r="B25" s="26"/>
      <c r="C25" s="27"/>
      <c r="D25" s="27"/>
      <c r="E25" s="27"/>
      <c r="F25" s="118"/>
    </row>
    <row r="26" spans="1:6" ht="12.75">
      <c r="A26" s="105"/>
      <c r="B26" s="111"/>
      <c r="C26" s="29"/>
      <c r="D26" s="29"/>
      <c r="E26" s="29"/>
      <c r="F26" s="125"/>
    </row>
    <row r="27" spans="1:6" ht="12.75">
      <c r="A27" s="25"/>
      <c r="B27" s="25"/>
      <c r="C27" s="25"/>
      <c r="D27" s="25"/>
      <c r="E27" s="25"/>
      <c r="F27" s="25"/>
    </row>
    <row r="28" spans="1:6" ht="12.75">
      <c r="A28" s="25"/>
      <c r="B28" s="25"/>
      <c r="C28" s="25"/>
      <c r="D28" s="25"/>
      <c r="E28" s="25"/>
      <c r="F28" s="25"/>
    </row>
    <row r="29" spans="1:6" ht="12.75">
      <c r="A29" s="25"/>
      <c r="B29" s="25"/>
      <c r="C29" s="193" t="s">
        <v>160</v>
      </c>
      <c r="D29" s="194"/>
      <c r="E29" s="193" t="s">
        <v>161</v>
      </c>
      <c r="F29" s="194"/>
    </row>
    <row r="30" spans="1:10" ht="38.25">
      <c r="A30" s="25"/>
      <c r="B30" s="25"/>
      <c r="C30" s="87" t="s">
        <v>162</v>
      </c>
      <c r="D30" s="87" t="s">
        <v>163</v>
      </c>
      <c r="E30" s="47" t="s">
        <v>164</v>
      </c>
      <c r="F30" s="87" t="s">
        <v>165</v>
      </c>
      <c r="H30" s="6"/>
      <c r="I30" s="6"/>
      <c r="J30" s="6"/>
    </row>
    <row r="31" spans="1:10" ht="12.75">
      <c r="A31" s="25"/>
      <c r="B31" s="25"/>
      <c r="C31" s="89">
        <f>+C8</f>
        <v>39903</v>
      </c>
      <c r="D31" s="89">
        <f>+D8</f>
        <v>39538</v>
      </c>
      <c r="E31" s="89">
        <f>+E8</f>
        <v>39903</v>
      </c>
      <c r="F31" s="90">
        <f>+F8</f>
        <v>39538</v>
      </c>
      <c r="H31" s="6"/>
      <c r="I31" s="6"/>
      <c r="J31" s="6"/>
    </row>
    <row r="32" spans="1:10" ht="12.75">
      <c r="A32" s="25"/>
      <c r="B32" s="25"/>
      <c r="C32" s="92" t="s">
        <v>166</v>
      </c>
      <c r="D32" s="92" t="s">
        <v>166</v>
      </c>
      <c r="E32" s="92" t="s">
        <v>166</v>
      </c>
      <c r="F32" s="93" t="s">
        <v>166</v>
      </c>
      <c r="H32" s="6"/>
      <c r="I32" s="6"/>
      <c r="J32" s="6"/>
    </row>
    <row r="33" spans="1:10" ht="25.5">
      <c r="A33" s="126">
        <v>1</v>
      </c>
      <c r="B33" s="107" t="s">
        <v>218</v>
      </c>
      <c r="C33" s="127">
        <f>IncomeStmt!B31-IncomeStmt!B29-C34</f>
        <v>-4504</v>
      </c>
      <c r="D33" s="127">
        <f>IncomeStmt!D31-IncomeStmt!D29-D34</f>
        <v>2007</v>
      </c>
      <c r="E33" s="127">
        <f>IncomeStmt!F31-IncomeStmt!F29-E34</f>
        <v>-3508</v>
      </c>
      <c r="F33" s="127">
        <f>IncomeStmt!H31-IncomeStmt!H29-F34</f>
        <v>4311</v>
      </c>
      <c r="G33" s="1"/>
      <c r="H33" s="133"/>
      <c r="I33" s="133"/>
      <c r="J33" s="133"/>
    </row>
    <row r="34" spans="1:10" ht="12.75">
      <c r="A34" s="94">
        <v>2</v>
      </c>
      <c r="B34" s="95" t="s">
        <v>172</v>
      </c>
      <c r="C34" s="96">
        <v>28</v>
      </c>
      <c r="D34" s="96">
        <v>48</v>
      </c>
      <c r="E34" s="96">
        <v>47</v>
      </c>
      <c r="F34" s="96">
        <v>48</v>
      </c>
      <c r="H34" s="6"/>
      <c r="I34" s="6"/>
      <c r="J34" s="6"/>
    </row>
    <row r="35" spans="1:10" ht="12.75">
      <c r="A35" s="94">
        <v>3</v>
      </c>
      <c r="B35" s="95" t="s">
        <v>173</v>
      </c>
      <c r="C35" s="96">
        <f>-IncomeStmt!B29</f>
        <v>360</v>
      </c>
      <c r="D35" s="96">
        <v>531</v>
      </c>
      <c r="E35" s="96">
        <f>-IncomeStmt!F29</f>
        <v>1507</v>
      </c>
      <c r="F35" s="96">
        <f>2142-48</f>
        <v>2094</v>
      </c>
      <c r="G35" s="1">
        <f>C35+IncomeStmt!B29</f>
        <v>0</v>
      </c>
      <c r="H35" s="133">
        <f>D35+IncomeStmt!D29</f>
        <v>0</v>
      </c>
      <c r="I35" s="133">
        <f>E35+IncomeStmt!F29</f>
        <v>0</v>
      </c>
      <c r="J35" s="133">
        <f>F35+IncomeStmt!H29</f>
        <v>0</v>
      </c>
    </row>
    <row r="36" spans="1:10" ht="12.75">
      <c r="A36" s="128"/>
      <c r="B36" s="26"/>
      <c r="C36" s="27"/>
      <c r="D36" s="27"/>
      <c r="E36" s="27"/>
      <c r="F36" s="27"/>
      <c r="H36" s="6"/>
      <c r="I36" s="6"/>
      <c r="J36" s="6"/>
    </row>
    <row r="37" spans="1:10" ht="12.75">
      <c r="A37" s="25"/>
      <c r="B37" s="25"/>
      <c r="C37" s="25"/>
      <c r="D37" s="25"/>
      <c r="E37" s="25"/>
      <c r="F37" s="25"/>
      <c r="H37" s="6"/>
      <c r="I37" s="6"/>
      <c r="J37" s="6"/>
    </row>
    <row r="38" spans="1:6" ht="12.75">
      <c r="A38" s="25"/>
      <c r="B38" s="25"/>
      <c r="C38" s="25"/>
      <c r="D38" s="25"/>
      <c r="E38" s="25"/>
      <c r="F38" s="25"/>
    </row>
  </sheetData>
  <mergeCells count="9">
    <mergeCell ref="C6:D6"/>
    <mergeCell ref="E6:F6"/>
    <mergeCell ref="B13:B14"/>
    <mergeCell ref="B15:B16"/>
    <mergeCell ref="B21:B23"/>
    <mergeCell ref="E29:F29"/>
    <mergeCell ref="C29:D29"/>
    <mergeCell ref="E19:F20"/>
    <mergeCell ref="C19:D20"/>
  </mergeCells>
  <printOptions/>
  <pageMargins left="0.5" right="0.25" top="0.75" bottom="0.5" header="0.5" footer="0.5"/>
  <pageSetup firstPageNumber="9" useFirstPageNumber="1"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renee</dc:creator>
  <cp:keywords/>
  <dc:description/>
  <cp:lastModifiedBy>Daniel Goh</cp:lastModifiedBy>
  <cp:lastPrinted>2009-05-29T07:37:31Z</cp:lastPrinted>
  <dcterms:created xsi:type="dcterms:W3CDTF">2002-11-20T03:39:47Z</dcterms:created>
  <dcterms:modified xsi:type="dcterms:W3CDTF">2009-05-29T09:16:02Z</dcterms:modified>
  <cp:category/>
  <cp:version/>
  <cp:contentType/>
  <cp:contentStatus/>
</cp:coreProperties>
</file>